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ZibohKanalHlStok - Kanali..." sheetId="2" r:id="rId2"/>
    <sheet name="ZobohKanalVedlStok - Kana..." sheetId="3" r:id="rId3"/>
    <sheet name="ZibohPriv - Kanalizační p..." sheetId="4" r:id="rId4"/>
    <sheet name="ZobohKanalPrip - Kanaliza..." sheetId="5" r:id="rId5"/>
    <sheet name="VonZibohKanal - Kanalizac..." sheetId="6" r:id="rId6"/>
  </sheets>
  <definedNames>
    <definedName name="_xlnm.Print_Area" localSheetId="0">'Rekapitulace stavby'!$D$4:$AO$36,'Rekapitulace stavby'!$C$42:$AQ$60</definedName>
    <definedName name="_xlnm.Print_Titles" localSheetId="0">'Rekapitulace stavby'!$52:$52</definedName>
    <definedName name="_xlnm._FilterDatabase" localSheetId="1" hidden="1">'ZibohKanalHlStok - Kanali...'!$C$90:$K$820</definedName>
    <definedName name="_xlnm.Print_Area" localSheetId="1">'ZibohKanalHlStok - Kanali...'!$C$4:$J$39,'ZibohKanalHlStok - Kanali...'!$C$45:$J$72,'ZibohKanalHlStok - Kanali...'!$C$78:$K$820</definedName>
    <definedName name="_xlnm.Print_Titles" localSheetId="1">'ZibohKanalHlStok - Kanali...'!$90:$90</definedName>
    <definedName name="_xlnm._FilterDatabase" localSheetId="2" hidden="1">'ZobohKanalVedlStok - Kana...'!$C$88:$K$621</definedName>
    <definedName name="_xlnm.Print_Area" localSheetId="2">'ZobohKanalVedlStok - Kana...'!$C$4:$J$39,'ZobohKanalVedlStok - Kana...'!$C$45:$J$70,'ZobohKanalVedlStok - Kana...'!$C$76:$K$621</definedName>
    <definedName name="_xlnm.Print_Titles" localSheetId="2">'ZobohKanalVedlStok - Kana...'!$88:$88</definedName>
    <definedName name="_xlnm._FilterDatabase" localSheetId="3" hidden="1">'ZibohPriv - Kanalizační p...'!$C$88:$K$428</definedName>
    <definedName name="_xlnm.Print_Area" localSheetId="3">'ZibohPriv - Kanalizační p...'!$C$4:$J$39,'ZibohPriv - Kanalizační p...'!$C$45:$J$70,'ZibohPriv - Kanalizační p...'!$C$76:$K$428</definedName>
    <definedName name="_xlnm.Print_Titles" localSheetId="3">'ZibohPriv - Kanalizační p...'!$88:$88</definedName>
    <definedName name="_xlnm._FilterDatabase" localSheetId="4" hidden="1">'ZobohKanalPrip - Kanaliza...'!$C$85:$K$457</definedName>
    <definedName name="_xlnm.Print_Area" localSheetId="4">'ZobohKanalPrip - Kanaliza...'!$C$4:$J$39,'ZobohKanalPrip - Kanaliza...'!$C$45:$J$67,'ZobohKanalPrip - Kanaliza...'!$C$73:$K$457</definedName>
    <definedName name="_xlnm.Print_Titles" localSheetId="4">'ZobohKanalPrip - Kanaliza...'!$85:$85</definedName>
    <definedName name="_xlnm._FilterDatabase" localSheetId="5" hidden="1">'VonZibohKanal - Kanalizac...'!$C$83:$K$121</definedName>
    <definedName name="_xlnm.Print_Area" localSheetId="5">'VonZibohKanal - Kanalizac...'!$C$4:$J$39,'VonZibohKanal - Kanalizac...'!$C$45:$J$65,'VonZibohKanal - Kanalizac...'!$C$71:$K$121</definedName>
    <definedName name="_xlnm.Print_Titles" localSheetId="5">'VonZibohKanal - Kanalizac...'!$83:$83</definedName>
  </definedNames>
  <calcPr/>
</workbook>
</file>

<file path=xl/calcChain.xml><?xml version="1.0" encoding="utf-8"?>
<calcChain xmlns="http://schemas.openxmlformats.org/spreadsheetml/2006/main">
  <c i="6" r="J37"/>
  <c r="J36"/>
  <c i="1" r="AY59"/>
  <c i="6" r="J35"/>
  <c i="1" r="AX59"/>
  <c i="6" r="BI120"/>
  <c r="BH120"/>
  <c r="BG120"/>
  <c r="BF120"/>
  <c r="T120"/>
  <c r="R120"/>
  <c r="P120"/>
  <c r="BK120"/>
  <c r="J120"/>
  <c r="BE120"/>
  <c r="BI118"/>
  <c r="BH118"/>
  <c r="BG118"/>
  <c r="BF118"/>
  <c r="T118"/>
  <c r="R118"/>
  <c r="P118"/>
  <c r="BK118"/>
  <c r="J118"/>
  <c r="BE118"/>
  <c r="BI116"/>
  <c r="BH116"/>
  <c r="BG116"/>
  <c r="BF116"/>
  <c r="T116"/>
  <c r="R116"/>
  <c r="P116"/>
  <c r="BK116"/>
  <c r="J116"/>
  <c r="BE116"/>
  <c r="BI114"/>
  <c r="BH114"/>
  <c r="BG114"/>
  <c r="BF114"/>
  <c r="T114"/>
  <c r="R114"/>
  <c r="P114"/>
  <c r="BK114"/>
  <c r="J114"/>
  <c r="BE114"/>
  <c r="BI112"/>
  <c r="BH112"/>
  <c r="BG112"/>
  <c r="BF112"/>
  <c r="T112"/>
  <c r="R112"/>
  <c r="P112"/>
  <c r="BK112"/>
  <c r="J112"/>
  <c r="BE112"/>
  <c r="BI110"/>
  <c r="BH110"/>
  <c r="BG110"/>
  <c r="BF110"/>
  <c r="T110"/>
  <c r="R110"/>
  <c r="P110"/>
  <c r="BK110"/>
  <c r="J110"/>
  <c r="BE110"/>
  <c r="BI108"/>
  <c r="BH108"/>
  <c r="BG108"/>
  <c r="BF108"/>
  <c r="T108"/>
  <c r="R108"/>
  <c r="P108"/>
  <c r="BK108"/>
  <c r="J108"/>
  <c r="BE108"/>
  <c r="BI106"/>
  <c r="BH106"/>
  <c r="BG106"/>
  <c r="BF106"/>
  <c r="T106"/>
  <c r="T105"/>
  <c r="R106"/>
  <c r="R105"/>
  <c r="P106"/>
  <c r="P105"/>
  <c r="BK106"/>
  <c r="BK105"/>
  <c r="J105"/>
  <c r="J106"/>
  <c r="BE106"/>
  <c r="J64"/>
  <c r="BI103"/>
  <c r="BH103"/>
  <c r="BG103"/>
  <c r="BF103"/>
  <c r="T103"/>
  <c r="R103"/>
  <c r="P103"/>
  <c r="BK103"/>
  <c r="J103"/>
  <c r="BE103"/>
  <c r="BI101"/>
  <c r="BH101"/>
  <c r="BG101"/>
  <c r="BF101"/>
  <c r="T101"/>
  <c r="T100"/>
  <c r="R101"/>
  <c r="R100"/>
  <c r="P101"/>
  <c r="P100"/>
  <c r="BK101"/>
  <c r="BK100"/>
  <c r="J100"/>
  <c r="J101"/>
  <c r="BE101"/>
  <c r="J63"/>
  <c r="BI98"/>
  <c r="BH98"/>
  <c r="BG98"/>
  <c r="BF98"/>
  <c r="T98"/>
  <c r="R98"/>
  <c r="P98"/>
  <c r="BK98"/>
  <c r="J98"/>
  <c r="BE98"/>
  <c r="BI96"/>
  <c r="BH96"/>
  <c r="BG96"/>
  <c r="BF96"/>
  <c r="T96"/>
  <c r="R96"/>
  <c r="P96"/>
  <c r="BK96"/>
  <c r="J96"/>
  <c r="BE96"/>
  <c r="BI94"/>
  <c r="BH94"/>
  <c r="BG94"/>
  <c r="BF94"/>
  <c r="T94"/>
  <c r="T93"/>
  <c r="R94"/>
  <c r="R93"/>
  <c r="P94"/>
  <c r="P93"/>
  <c r="BK94"/>
  <c r="BK93"/>
  <c r="J93"/>
  <c r="J94"/>
  <c r="BE94"/>
  <c r="J62"/>
  <c r="BI91"/>
  <c r="BH91"/>
  <c r="BG91"/>
  <c r="BF91"/>
  <c r="T91"/>
  <c r="R91"/>
  <c r="P91"/>
  <c r="BK91"/>
  <c r="J91"/>
  <c r="BE91"/>
  <c r="BI89"/>
  <c r="BH89"/>
  <c r="BG89"/>
  <c r="BF89"/>
  <c r="T89"/>
  <c r="R89"/>
  <c r="P89"/>
  <c r="BK89"/>
  <c r="J89"/>
  <c r="BE89"/>
  <c r="BI87"/>
  <c r="F37"/>
  <c i="1" r="BD59"/>
  <c i="6" r="BH87"/>
  <c r="F36"/>
  <c i="1" r="BC59"/>
  <c i="6" r="BG87"/>
  <c r="F35"/>
  <c i="1" r="BB59"/>
  <c i="6" r="BF87"/>
  <c r="J34"/>
  <c i="1" r="AW59"/>
  <c i="6" r="F34"/>
  <c i="1" r="BA59"/>
  <c i="6" r="T87"/>
  <c r="T86"/>
  <c r="T85"/>
  <c r="T84"/>
  <c r="R87"/>
  <c r="R86"/>
  <c r="R85"/>
  <c r="R84"/>
  <c r="P87"/>
  <c r="P86"/>
  <c r="P85"/>
  <c r="P84"/>
  <c i="1" r="AU59"/>
  <c i="6" r="BK87"/>
  <c r="BK86"/>
  <c r="J86"/>
  <c r="BK85"/>
  <c r="J85"/>
  <c r="BK84"/>
  <c r="J84"/>
  <c r="J59"/>
  <c r="J30"/>
  <c i="1" r="AG59"/>
  <c i="6" r="J87"/>
  <c r="BE87"/>
  <c r="J33"/>
  <c i="1" r="AV59"/>
  <c i="6" r="F33"/>
  <c i="1" r="AZ59"/>
  <c i="6" r="J61"/>
  <c r="J60"/>
  <c r="J81"/>
  <c r="J80"/>
  <c r="F80"/>
  <c r="F78"/>
  <c r="E76"/>
  <c r="J55"/>
  <c r="J54"/>
  <c r="F54"/>
  <c r="F52"/>
  <c r="E50"/>
  <c r="J39"/>
  <c r="J18"/>
  <c r="E18"/>
  <c r="F81"/>
  <c r="F55"/>
  <c r="J17"/>
  <c r="J12"/>
  <c r="J78"/>
  <c r="J52"/>
  <c r="E7"/>
  <c r="E74"/>
  <c r="E48"/>
  <c i="5" r="J37"/>
  <c r="J36"/>
  <c i="1" r="AY58"/>
  <c i="5" r="J35"/>
  <c i="1" r="AX58"/>
  <c i="5" r="BI456"/>
  <c r="BH456"/>
  <c r="BG456"/>
  <c r="BF456"/>
  <c r="T456"/>
  <c r="R456"/>
  <c r="P456"/>
  <c r="BK456"/>
  <c r="J456"/>
  <c r="BE456"/>
  <c r="BI454"/>
  <c r="BH454"/>
  <c r="BG454"/>
  <c r="BF454"/>
  <c r="T454"/>
  <c r="R454"/>
  <c r="P454"/>
  <c r="BK454"/>
  <c r="J454"/>
  <c r="BE454"/>
  <c r="BI450"/>
  <c r="BH450"/>
  <c r="BG450"/>
  <c r="BF450"/>
  <c r="T450"/>
  <c r="T449"/>
  <c r="R450"/>
  <c r="R449"/>
  <c r="P450"/>
  <c r="P449"/>
  <c r="BK450"/>
  <c r="BK449"/>
  <c r="J449"/>
  <c r="J450"/>
  <c r="BE450"/>
  <c r="J66"/>
  <c r="BI443"/>
  <c r="BH443"/>
  <c r="BG443"/>
  <c r="BF443"/>
  <c r="T443"/>
  <c r="R443"/>
  <c r="P443"/>
  <c r="BK443"/>
  <c r="J443"/>
  <c r="BE443"/>
  <c r="BI440"/>
  <c r="BH440"/>
  <c r="BG440"/>
  <c r="BF440"/>
  <c r="T440"/>
  <c r="R440"/>
  <c r="P440"/>
  <c r="BK440"/>
  <c r="J440"/>
  <c r="BE440"/>
  <c r="BI438"/>
  <c r="BH438"/>
  <c r="BG438"/>
  <c r="BF438"/>
  <c r="T438"/>
  <c r="R438"/>
  <c r="P438"/>
  <c r="BK438"/>
  <c r="J438"/>
  <c r="BE438"/>
  <c r="BI432"/>
  <c r="BH432"/>
  <c r="BG432"/>
  <c r="BF432"/>
  <c r="T432"/>
  <c r="R432"/>
  <c r="P432"/>
  <c r="BK432"/>
  <c r="J432"/>
  <c r="BE432"/>
  <c r="BI430"/>
  <c r="BH430"/>
  <c r="BG430"/>
  <c r="BF430"/>
  <c r="T430"/>
  <c r="R430"/>
  <c r="P430"/>
  <c r="BK430"/>
  <c r="J430"/>
  <c r="BE430"/>
  <c r="BI425"/>
  <c r="BH425"/>
  <c r="BG425"/>
  <c r="BF425"/>
  <c r="T425"/>
  <c r="R425"/>
  <c r="P425"/>
  <c r="BK425"/>
  <c r="J425"/>
  <c r="BE425"/>
  <c r="BI421"/>
  <c r="BH421"/>
  <c r="BG421"/>
  <c r="BF421"/>
  <c r="T421"/>
  <c r="R421"/>
  <c r="P421"/>
  <c r="BK421"/>
  <c r="J421"/>
  <c r="BE421"/>
  <c r="BI418"/>
  <c r="BH418"/>
  <c r="BG418"/>
  <c r="BF418"/>
  <c r="T418"/>
  <c r="R418"/>
  <c r="P418"/>
  <c r="BK418"/>
  <c r="J418"/>
  <c r="BE418"/>
  <c r="BI415"/>
  <c r="BH415"/>
  <c r="BG415"/>
  <c r="BF415"/>
  <c r="T415"/>
  <c r="R415"/>
  <c r="P415"/>
  <c r="BK415"/>
  <c r="J415"/>
  <c r="BE415"/>
  <c r="BI413"/>
  <c r="BH413"/>
  <c r="BG413"/>
  <c r="BF413"/>
  <c r="T413"/>
  <c r="T412"/>
  <c r="R413"/>
  <c r="R412"/>
  <c r="P413"/>
  <c r="P412"/>
  <c r="BK413"/>
  <c r="BK412"/>
  <c r="J412"/>
  <c r="J413"/>
  <c r="BE413"/>
  <c r="J65"/>
  <c r="BI410"/>
  <c r="BH410"/>
  <c r="BG410"/>
  <c r="BF410"/>
  <c r="T410"/>
  <c r="R410"/>
  <c r="P410"/>
  <c r="BK410"/>
  <c r="J410"/>
  <c r="BE410"/>
  <c r="BI408"/>
  <c r="BH408"/>
  <c r="BG408"/>
  <c r="BF408"/>
  <c r="T408"/>
  <c r="R408"/>
  <c r="P408"/>
  <c r="BK408"/>
  <c r="J408"/>
  <c r="BE408"/>
  <c r="BI406"/>
  <c r="BH406"/>
  <c r="BG406"/>
  <c r="BF406"/>
  <c r="T406"/>
  <c r="R406"/>
  <c r="P406"/>
  <c r="BK406"/>
  <c r="J406"/>
  <c r="BE406"/>
  <c r="BI404"/>
  <c r="BH404"/>
  <c r="BG404"/>
  <c r="BF404"/>
  <c r="T404"/>
  <c r="R404"/>
  <c r="P404"/>
  <c r="BK404"/>
  <c r="J404"/>
  <c r="BE404"/>
  <c r="BI402"/>
  <c r="BH402"/>
  <c r="BG402"/>
  <c r="BF402"/>
  <c r="T402"/>
  <c r="R402"/>
  <c r="P402"/>
  <c r="BK402"/>
  <c r="J402"/>
  <c r="BE402"/>
  <c r="BI400"/>
  <c r="BH400"/>
  <c r="BG400"/>
  <c r="BF400"/>
  <c r="T400"/>
  <c r="R400"/>
  <c r="P400"/>
  <c r="BK400"/>
  <c r="J400"/>
  <c r="BE400"/>
  <c r="BI398"/>
  <c r="BH398"/>
  <c r="BG398"/>
  <c r="BF398"/>
  <c r="T398"/>
  <c r="R398"/>
  <c r="P398"/>
  <c r="BK398"/>
  <c r="J398"/>
  <c r="BE398"/>
  <c r="BI396"/>
  <c r="BH396"/>
  <c r="BG396"/>
  <c r="BF396"/>
  <c r="T396"/>
  <c r="R396"/>
  <c r="P396"/>
  <c r="BK396"/>
  <c r="J396"/>
  <c r="BE396"/>
  <c r="BI394"/>
  <c r="BH394"/>
  <c r="BG394"/>
  <c r="BF394"/>
  <c r="T394"/>
  <c r="R394"/>
  <c r="P394"/>
  <c r="BK394"/>
  <c r="J394"/>
  <c r="BE394"/>
  <c r="BI392"/>
  <c r="BH392"/>
  <c r="BG392"/>
  <c r="BF392"/>
  <c r="T392"/>
  <c r="R392"/>
  <c r="P392"/>
  <c r="BK392"/>
  <c r="J392"/>
  <c r="BE392"/>
  <c r="BI390"/>
  <c r="BH390"/>
  <c r="BG390"/>
  <c r="BF390"/>
  <c r="T390"/>
  <c r="R390"/>
  <c r="P390"/>
  <c r="BK390"/>
  <c r="J390"/>
  <c r="BE390"/>
  <c r="BI388"/>
  <c r="BH388"/>
  <c r="BG388"/>
  <c r="BF388"/>
  <c r="T388"/>
  <c r="R388"/>
  <c r="P388"/>
  <c r="BK388"/>
  <c r="J388"/>
  <c r="BE388"/>
  <c r="BI386"/>
  <c r="BH386"/>
  <c r="BG386"/>
  <c r="BF386"/>
  <c r="T386"/>
  <c r="R386"/>
  <c r="P386"/>
  <c r="BK386"/>
  <c r="J386"/>
  <c r="BE386"/>
  <c r="BI384"/>
  <c r="BH384"/>
  <c r="BG384"/>
  <c r="BF384"/>
  <c r="T384"/>
  <c r="R384"/>
  <c r="P384"/>
  <c r="BK384"/>
  <c r="J384"/>
  <c r="BE384"/>
  <c r="BI382"/>
  <c r="BH382"/>
  <c r="BG382"/>
  <c r="BF382"/>
  <c r="T382"/>
  <c r="R382"/>
  <c r="P382"/>
  <c r="BK382"/>
  <c r="J382"/>
  <c r="BE382"/>
  <c r="BI381"/>
  <c r="BH381"/>
  <c r="BG381"/>
  <c r="BF381"/>
  <c r="T381"/>
  <c r="R381"/>
  <c r="P381"/>
  <c r="BK381"/>
  <c r="J381"/>
  <c r="BE381"/>
  <c r="BI380"/>
  <c r="BH380"/>
  <c r="BG380"/>
  <c r="BF380"/>
  <c r="T380"/>
  <c r="R380"/>
  <c r="P380"/>
  <c r="BK380"/>
  <c r="J380"/>
  <c r="BE380"/>
  <c r="BI378"/>
  <c r="BH378"/>
  <c r="BG378"/>
  <c r="BF378"/>
  <c r="T378"/>
  <c r="R378"/>
  <c r="P378"/>
  <c r="BK378"/>
  <c r="J378"/>
  <c r="BE378"/>
  <c r="BI377"/>
  <c r="BH377"/>
  <c r="BG377"/>
  <c r="BF377"/>
  <c r="T377"/>
  <c r="R377"/>
  <c r="P377"/>
  <c r="BK377"/>
  <c r="J377"/>
  <c r="BE377"/>
  <c r="BI376"/>
  <c r="BH376"/>
  <c r="BG376"/>
  <c r="BF376"/>
  <c r="T376"/>
  <c r="T375"/>
  <c r="R376"/>
  <c r="R375"/>
  <c r="P376"/>
  <c r="P375"/>
  <c r="BK376"/>
  <c r="BK375"/>
  <c r="J375"/>
  <c r="J376"/>
  <c r="BE376"/>
  <c r="J64"/>
  <c r="BI370"/>
  <c r="BH370"/>
  <c r="BG370"/>
  <c r="BF370"/>
  <c r="T370"/>
  <c r="R370"/>
  <c r="P370"/>
  <c r="BK370"/>
  <c r="J370"/>
  <c r="BE370"/>
  <c r="BI366"/>
  <c r="BH366"/>
  <c r="BG366"/>
  <c r="BF366"/>
  <c r="T366"/>
  <c r="R366"/>
  <c r="P366"/>
  <c r="BK366"/>
  <c r="J366"/>
  <c r="BE366"/>
  <c r="BI362"/>
  <c r="BH362"/>
  <c r="BG362"/>
  <c r="BF362"/>
  <c r="T362"/>
  <c r="R362"/>
  <c r="P362"/>
  <c r="BK362"/>
  <c r="J362"/>
  <c r="BE362"/>
  <c r="BI354"/>
  <c r="BH354"/>
  <c r="BG354"/>
  <c r="BF354"/>
  <c r="T354"/>
  <c r="R354"/>
  <c r="P354"/>
  <c r="BK354"/>
  <c r="J354"/>
  <c r="BE354"/>
  <c r="BI349"/>
  <c r="BH349"/>
  <c r="BG349"/>
  <c r="BF349"/>
  <c r="T349"/>
  <c r="R349"/>
  <c r="P349"/>
  <c r="BK349"/>
  <c r="J349"/>
  <c r="BE349"/>
  <c r="BI343"/>
  <c r="BH343"/>
  <c r="BG343"/>
  <c r="BF343"/>
  <c r="T343"/>
  <c r="R343"/>
  <c r="P343"/>
  <c r="BK343"/>
  <c r="J343"/>
  <c r="BE343"/>
  <c r="BI337"/>
  <c r="BH337"/>
  <c r="BG337"/>
  <c r="BF337"/>
  <c r="T337"/>
  <c r="R337"/>
  <c r="P337"/>
  <c r="BK337"/>
  <c r="J337"/>
  <c r="BE337"/>
  <c r="BI329"/>
  <c r="BH329"/>
  <c r="BG329"/>
  <c r="BF329"/>
  <c r="T329"/>
  <c r="R329"/>
  <c r="P329"/>
  <c r="BK329"/>
  <c r="J329"/>
  <c r="BE329"/>
  <c r="BI323"/>
  <c r="BH323"/>
  <c r="BG323"/>
  <c r="BF323"/>
  <c r="T323"/>
  <c r="R323"/>
  <c r="P323"/>
  <c r="BK323"/>
  <c r="J323"/>
  <c r="BE323"/>
  <c r="BI318"/>
  <c r="BH318"/>
  <c r="BG318"/>
  <c r="BF318"/>
  <c r="T318"/>
  <c r="R318"/>
  <c r="P318"/>
  <c r="BK318"/>
  <c r="J318"/>
  <c r="BE318"/>
  <c r="BI313"/>
  <c r="BH313"/>
  <c r="BG313"/>
  <c r="BF313"/>
  <c r="T313"/>
  <c r="R313"/>
  <c r="P313"/>
  <c r="BK313"/>
  <c r="J313"/>
  <c r="BE313"/>
  <c r="BI305"/>
  <c r="BH305"/>
  <c r="BG305"/>
  <c r="BF305"/>
  <c r="T305"/>
  <c r="T304"/>
  <c r="R305"/>
  <c r="R304"/>
  <c r="P305"/>
  <c r="P304"/>
  <c r="BK305"/>
  <c r="BK304"/>
  <c r="J304"/>
  <c r="J305"/>
  <c r="BE305"/>
  <c r="J63"/>
  <c r="BI300"/>
  <c r="BH300"/>
  <c r="BG300"/>
  <c r="BF300"/>
  <c r="T300"/>
  <c r="R300"/>
  <c r="P300"/>
  <c r="BK300"/>
  <c r="J300"/>
  <c r="BE300"/>
  <c r="BI294"/>
  <c r="BH294"/>
  <c r="BG294"/>
  <c r="BF294"/>
  <c r="T294"/>
  <c r="R294"/>
  <c r="P294"/>
  <c r="BK294"/>
  <c r="J294"/>
  <c r="BE294"/>
  <c r="BI292"/>
  <c r="BH292"/>
  <c r="BG292"/>
  <c r="BF292"/>
  <c r="T292"/>
  <c r="R292"/>
  <c r="P292"/>
  <c r="BK292"/>
  <c r="J292"/>
  <c r="BE292"/>
  <c r="BI286"/>
  <c r="BH286"/>
  <c r="BG286"/>
  <c r="BF286"/>
  <c r="T286"/>
  <c r="T285"/>
  <c r="R286"/>
  <c r="R285"/>
  <c r="P286"/>
  <c r="P285"/>
  <c r="BK286"/>
  <c r="BK285"/>
  <c r="J285"/>
  <c r="J286"/>
  <c r="BE286"/>
  <c r="J62"/>
  <c r="BI279"/>
  <c r="BH279"/>
  <c r="BG279"/>
  <c r="BF279"/>
  <c r="T279"/>
  <c r="R279"/>
  <c r="P279"/>
  <c r="BK279"/>
  <c r="J279"/>
  <c r="BE279"/>
  <c r="BI276"/>
  <c r="BH276"/>
  <c r="BG276"/>
  <c r="BF276"/>
  <c r="T276"/>
  <c r="R276"/>
  <c r="P276"/>
  <c r="BK276"/>
  <c r="J276"/>
  <c r="BE276"/>
  <c r="BI270"/>
  <c r="BH270"/>
  <c r="BG270"/>
  <c r="BF270"/>
  <c r="T270"/>
  <c r="R270"/>
  <c r="P270"/>
  <c r="BK270"/>
  <c r="J270"/>
  <c r="BE270"/>
  <c r="BI267"/>
  <c r="BH267"/>
  <c r="BG267"/>
  <c r="BF267"/>
  <c r="T267"/>
  <c r="R267"/>
  <c r="P267"/>
  <c r="BK267"/>
  <c r="J267"/>
  <c r="BE267"/>
  <c r="BI260"/>
  <c r="BH260"/>
  <c r="BG260"/>
  <c r="BF260"/>
  <c r="T260"/>
  <c r="R260"/>
  <c r="P260"/>
  <c r="BK260"/>
  <c r="J260"/>
  <c r="BE260"/>
  <c r="BI248"/>
  <c r="BH248"/>
  <c r="BG248"/>
  <c r="BF248"/>
  <c r="T248"/>
  <c r="R248"/>
  <c r="P248"/>
  <c r="BK248"/>
  <c r="J248"/>
  <c r="BE248"/>
  <c r="BI236"/>
  <c r="BH236"/>
  <c r="BG236"/>
  <c r="BF236"/>
  <c r="T236"/>
  <c r="R236"/>
  <c r="P236"/>
  <c r="BK236"/>
  <c r="J236"/>
  <c r="BE236"/>
  <c r="BI233"/>
  <c r="BH233"/>
  <c r="BG233"/>
  <c r="BF233"/>
  <c r="T233"/>
  <c r="R233"/>
  <c r="P233"/>
  <c r="BK233"/>
  <c r="J233"/>
  <c r="BE233"/>
  <c r="BI230"/>
  <c r="BH230"/>
  <c r="BG230"/>
  <c r="BF230"/>
  <c r="T230"/>
  <c r="R230"/>
  <c r="P230"/>
  <c r="BK230"/>
  <c r="J230"/>
  <c r="BE230"/>
  <c r="BI227"/>
  <c r="BH227"/>
  <c r="BG227"/>
  <c r="BF227"/>
  <c r="T227"/>
  <c r="R227"/>
  <c r="P227"/>
  <c r="BK227"/>
  <c r="J227"/>
  <c r="BE227"/>
  <c r="BI224"/>
  <c r="BH224"/>
  <c r="BG224"/>
  <c r="BF224"/>
  <c r="T224"/>
  <c r="R224"/>
  <c r="P224"/>
  <c r="BK224"/>
  <c r="J224"/>
  <c r="BE224"/>
  <c r="BI221"/>
  <c r="BH221"/>
  <c r="BG221"/>
  <c r="BF221"/>
  <c r="T221"/>
  <c r="R221"/>
  <c r="P221"/>
  <c r="BK221"/>
  <c r="J221"/>
  <c r="BE221"/>
  <c r="BI218"/>
  <c r="BH218"/>
  <c r="BG218"/>
  <c r="BF218"/>
  <c r="T218"/>
  <c r="R218"/>
  <c r="P218"/>
  <c r="BK218"/>
  <c r="J218"/>
  <c r="BE218"/>
  <c r="BI215"/>
  <c r="BH215"/>
  <c r="BG215"/>
  <c r="BF215"/>
  <c r="T215"/>
  <c r="R215"/>
  <c r="P215"/>
  <c r="BK215"/>
  <c r="J215"/>
  <c r="BE215"/>
  <c r="BI209"/>
  <c r="BH209"/>
  <c r="BG209"/>
  <c r="BF209"/>
  <c r="T209"/>
  <c r="R209"/>
  <c r="P209"/>
  <c r="BK209"/>
  <c r="J209"/>
  <c r="BE209"/>
  <c r="BI205"/>
  <c r="BH205"/>
  <c r="BG205"/>
  <c r="BF205"/>
  <c r="T205"/>
  <c r="R205"/>
  <c r="P205"/>
  <c r="BK205"/>
  <c r="J205"/>
  <c r="BE205"/>
  <c r="BI201"/>
  <c r="BH201"/>
  <c r="BG201"/>
  <c r="BF201"/>
  <c r="T201"/>
  <c r="R201"/>
  <c r="P201"/>
  <c r="BK201"/>
  <c r="J201"/>
  <c r="BE201"/>
  <c r="BI198"/>
  <c r="BH198"/>
  <c r="BG198"/>
  <c r="BF198"/>
  <c r="T198"/>
  <c r="R198"/>
  <c r="P198"/>
  <c r="BK198"/>
  <c r="J198"/>
  <c r="BE198"/>
  <c r="BI194"/>
  <c r="BH194"/>
  <c r="BG194"/>
  <c r="BF194"/>
  <c r="T194"/>
  <c r="R194"/>
  <c r="P194"/>
  <c r="BK194"/>
  <c r="J194"/>
  <c r="BE194"/>
  <c r="BI191"/>
  <c r="BH191"/>
  <c r="BG191"/>
  <c r="BF191"/>
  <c r="T191"/>
  <c r="R191"/>
  <c r="P191"/>
  <c r="BK191"/>
  <c r="J191"/>
  <c r="BE191"/>
  <c r="BI178"/>
  <c r="BH178"/>
  <c r="BG178"/>
  <c r="BF178"/>
  <c r="T178"/>
  <c r="R178"/>
  <c r="P178"/>
  <c r="BK178"/>
  <c r="J178"/>
  <c r="BE178"/>
  <c r="BI172"/>
  <c r="BH172"/>
  <c r="BG172"/>
  <c r="BF172"/>
  <c r="T172"/>
  <c r="R172"/>
  <c r="P172"/>
  <c r="BK172"/>
  <c r="J172"/>
  <c r="BE172"/>
  <c r="BI163"/>
  <c r="BH163"/>
  <c r="BG163"/>
  <c r="BF163"/>
  <c r="T163"/>
  <c r="R163"/>
  <c r="P163"/>
  <c r="BK163"/>
  <c r="J163"/>
  <c r="BE163"/>
  <c r="BI157"/>
  <c r="BH157"/>
  <c r="BG157"/>
  <c r="BF157"/>
  <c r="T157"/>
  <c r="R157"/>
  <c r="P157"/>
  <c r="BK157"/>
  <c r="J157"/>
  <c r="BE157"/>
  <c r="BI151"/>
  <c r="BH151"/>
  <c r="BG151"/>
  <c r="BF151"/>
  <c r="T151"/>
  <c r="R151"/>
  <c r="P151"/>
  <c r="BK151"/>
  <c r="J151"/>
  <c r="BE151"/>
  <c r="BI143"/>
  <c r="BH143"/>
  <c r="BG143"/>
  <c r="BF143"/>
  <c r="T143"/>
  <c r="R143"/>
  <c r="P143"/>
  <c r="BK143"/>
  <c r="J143"/>
  <c r="BE143"/>
  <c r="BI137"/>
  <c r="BH137"/>
  <c r="BG137"/>
  <c r="BF137"/>
  <c r="T137"/>
  <c r="R137"/>
  <c r="P137"/>
  <c r="BK137"/>
  <c r="J137"/>
  <c r="BE137"/>
  <c r="BI123"/>
  <c r="BH123"/>
  <c r="BG123"/>
  <c r="BF123"/>
  <c r="T123"/>
  <c r="R123"/>
  <c r="P123"/>
  <c r="BK123"/>
  <c r="J123"/>
  <c r="BE123"/>
  <c r="BI117"/>
  <c r="BH117"/>
  <c r="BG117"/>
  <c r="BF117"/>
  <c r="T117"/>
  <c r="R117"/>
  <c r="P117"/>
  <c r="BK117"/>
  <c r="J117"/>
  <c r="BE117"/>
  <c r="BI110"/>
  <c r="BH110"/>
  <c r="BG110"/>
  <c r="BF110"/>
  <c r="T110"/>
  <c r="R110"/>
  <c r="P110"/>
  <c r="BK110"/>
  <c r="J110"/>
  <c r="BE110"/>
  <c r="BI104"/>
  <c r="BH104"/>
  <c r="BG104"/>
  <c r="BF104"/>
  <c r="T104"/>
  <c r="R104"/>
  <c r="P104"/>
  <c r="BK104"/>
  <c r="J104"/>
  <c r="BE104"/>
  <c r="BI98"/>
  <c r="BH98"/>
  <c r="BG98"/>
  <c r="BF98"/>
  <c r="T98"/>
  <c r="R98"/>
  <c r="P98"/>
  <c r="BK98"/>
  <c r="J98"/>
  <c r="BE98"/>
  <c r="BI93"/>
  <c r="BH93"/>
  <c r="BG93"/>
  <c r="BF93"/>
  <c r="T93"/>
  <c r="R93"/>
  <c r="P93"/>
  <c r="BK93"/>
  <c r="J93"/>
  <c r="BE93"/>
  <c r="BI89"/>
  <c r="F37"/>
  <c i="1" r="BD58"/>
  <c i="5" r="BH89"/>
  <c r="F36"/>
  <c i="1" r="BC58"/>
  <c i="5" r="BG89"/>
  <c r="F35"/>
  <c i="1" r="BB58"/>
  <c i="5" r="BF89"/>
  <c r="J34"/>
  <c i="1" r="AW58"/>
  <c i="5" r="F34"/>
  <c i="1" r="BA58"/>
  <c i="5" r="T89"/>
  <c r="T88"/>
  <c r="T87"/>
  <c r="T86"/>
  <c r="R89"/>
  <c r="R88"/>
  <c r="R87"/>
  <c r="R86"/>
  <c r="P89"/>
  <c r="P88"/>
  <c r="P87"/>
  <c r="P86"/>
  <c i="1" r="AU58"/>
  <c i="5" r="BK89"/>
  <c r="BK88"/>
  <c r="J88"/>
  <c r="BK87"/>
  <c r="J87"/>
  <c r="BK86"/>
  <c r="J86"/>
  <c r="J59"/>
  <c r="J30"/>
  <c i="1" r="AG58"/>
  <c i="5" r="J89"/>
  <c r="BE89"/>
  <c r="J33"/>
  <c i="1" r="AV58"/>
  <c i="5" r="F33"/>
  <c i="1" r="AZ58"/>
  <c i="5" r="J61"/>
  <c r="J60"/>
  <c r="J83"/>
  <c r="J82"/>
  <c r="F82"/>
  <c r="F80"/>
  <c r="E78"/>
  <c r="J55"/>
  <c r="J54"/>
  <c r="F54"/>
  <c r="F52"/>
  <c r="E50"/>
  <c r="J39"/>
  <c r="J18"/>
  <c r="E18"/>
  <c r="F83"/>
  <c r="F55"/>
  <c r="J17"/>
  <c r="J12"/>
  <c r="J80"/>
  <c r="J52"/>
  <c r="E7"/>
  <c r="E76"/>
  <c r="E48"/>
  <c i="4" r="J37"/>
  <c r="J36"/>
  <c i="1" r="AY57"/>
  <c i="4" r="J35"/>
  <c i="1" r="AX57"/>
  <c i="4" r="BI427"/>
  <c r="BH427"/>
  <c r="BG427"/>
  <c r="BF427"/>
  <c r="T427"/>
  <c r="R427"/>
  <c r="P427"/>
  <c r="BK427"/>
  <c r="J427"/>
  <c r="BE427"/>
  <c r="BI425"/>
  <c r="BH425"/>
  <c r="BG425"/>
  <c r="BF425"/>
  <c r="T425"/>
  <c r="R425"/>
  <c r="P425"/>
  <c r="BK425"/>
  <c r="J425"/>
  <c r="BE425"/>
  <c r="BI423"/>
  <c r="BH423"/>
  <c r="BG423"/>
  <c r="BF423"/>
  <c r="T423"/>
  <c r="T422"/>
  <c r="T421"/>
  <c r="R423"/>
  <c r="R422"/>
  <c r="R421"/>
  <c r="P423"/>
  <c r="P422"/>
  <c r="P421"/>
  <c r="BK423"/>
  <c r="BK422"/>
  <c r="J422"/>
  <c r="BK421"/>
  <c r="J421"/>
  <c r="J423"/>
  <c r="BE423"/>
  <c r="J69"/>
  <c r="J68"/>
  <c r="BI419"/>
  <c r="BH419"/>
  <c r="BG419"/>
  <c r="BF419"/>
  <c r="T419"/>
  <c r="R419"/>
  <c r="P419"/>
  <c r="BK419"/>
  <c r="J419"/>
  <c r="BE419"/>
  <c r="BI417"/>
  <c r="BH417"/>
  <c r="BG417"/>
  <c r="BF417"/>
  <c r="T417"/>
  <c r="R417"/>
  <c r="P417"/>
  <c r="BK417"/>
  <c r="J417"/>
  <c r="BE417"/>
  <c r="BI414"/>
  <c r="BH414"/>
  <c r="BG414"/>
  <c r="BF414"/>
  <c r="T414"/>
  <c r="T413"/>
  <c r="R414"/>
  <c r="R413"/>
  <c r="P414"/>
  <c r="P413"/>
  <c r="BK414"/>
  <c r="BK413"/>
  <c r="J413"/>
  <c r="J414"/>
  <c r="BE414"/>
  <c r="J67"/>
  <c r="BI410"/>
  <c r="BH410"/>
  <c r="BG410"/>
  <c r="BF410"/>
  <c r="T410"/>
  <c r="R410"/>
  <c r="P410"/>
  <c r="BK410"/>
  <c r="J410"/>
  <c r="BE410"/>
  <c r="BI408"/>
  <c r="BH408"/>
  <c r="BG408"/>
  <c r="BF408"/>
  <c r="T408"/>
  <c r="R408"/>
  <c r="P408"/>
  <c r="BK408"/>
  <c r="J408"/>
  <c r="BE408"/>
  <c r="BI404"/>
  <c r="BH404"/>
  <c r="BG404"/>
  <c r="BF404"/>
  <c r="T404"/>
  <c r="R404"/>
  <c r="P404"/>
  <c r="BK404"/>
  <c r="J404"/>
  <c r="BE404"/>
  <c r="BI401"/>
  <c r="BH401"/>
  <c r="BG401"/>
  <c r="BF401"/>
  <c r="T401"/>
  <c r="R401"/>
  <c r="P401"/>
  <c r="BK401"/>
  <c r="J401"/>
  <c r="BE401"/>
  <c r="BI397"/>
  <c r="BH397"/>
  <c r="BG397"/>
  <c r="BF397"/>
  <c r="T397"/>
  <c r="T396"/>
  <c r="R397"/>
  <c r="R396"/>
  <c r="P397"/>
  <c r="P396"/>
  <c r="BK397"/>
  <c r="BK396"/>
  <c r="J396"/>
  <c r="J397"/>
  <c r="BE397"/>
  <c r="J66"/>
  <c r="BI393"/>
  <c r="BH393"/>
  <c r="BG393"/>
  <c r="BF393"/>
  <c r="T393"/>
  <c r="R393"/>
  <c r="P393"/>
  <c r="BK393"/>
  <c r="J393"/>
  <c r="BE393"/>
  <c r="BI391"/>
  <c r="BH391"/>
  <c r="BG391"/>
  <c r="BF391"/>
  <c r="T391"/>
  <c r="R391"/>
  <c r="P391"/>
  <c r="BK391"/>
  <c r="J391"/>
  <c r="BE391"/>
  <c r="BI389"/>
  <c r="BH389"/>
  <c r="BG389"/>
  <c r="BF389"/>
  <c r="T389"/>
  <c r="R389"/>
  <c r="P389"/>
  <c r="BK389"/>
  <c r="J389"/>
  <c r="BE389"/>
  <c r="BI387"/>
  <c r="BH387"/>
  <c r="BG387"/>
  <c r="BF387"/>
  <c r="T387"/>
  <c r="R387"/>
  <c r="P387"/>
  <c r="BK387"/>
  <c r="J387"/>
  <c r="BE387"/>
  <c r="BI385"/>
  <c r="BH385"/>
  <c r="BG385"/>
  <c r="BF385"/>
  <c r="T385"/>
  <c r="R385"/>
  <c r="P385"/>
  <c r="BK385"/>
  <c r="J385"/>
  <c r="BE385"/>
  <c r="BI383"/>
  <c r="BH383"/>
  <c r="BG383"/>
  <c r="BF383"/>
  <c r="T383"/>
  <c r="R383"/>
  <c r="P383"/>
  <c r="BK383"/>
  <c r="J383"/>
  <c r="BE383"/>
  <c r="BI381"/>
  <c r="BH381"/>
  <c r="BG381"/>
  <c r="BF381"/>
  <c r="T381"/>
  <c r="R381"/>
  <c r="P381"/>
  <c r="BK381"/>
  <c r="J381"/>
  <c r="BE381"/>
  <c r="BI379"/>
  <c r="BH379"/>
  <c r="BG379"/>
  <c r="BF379"/>
  <c r="T379"/>
  <c r="R379"/>
  <c r="P379"/>
  <c r="BK379"/>
  <c r="J379"/>
  <c r="BE379"/>
  <c r="BI377"/>
  <c r="BH377"/>
  <c r="BG377"/>
  <c r="BF377"/>
  <c r="T377"/>
  <c r="R377"/>
  <c r="P377"/>
  <c r="BK377"/>
  <c r="J377"/>
  <c r="BE377"/>
  <c r="BI375"/>
  <c r="BH375"/>
  <c r="BG375"/>
  <c r="BF375"/>
  <c r="T375"/>
  <c r="R375"/>
  <c r="P375"/>
  <c r="BK375"/>
  <c r="J375"/>
  <c r="BE375"/>
  <c r="BI373"/>
  <c r="BH373"/>
  <c r="BG373"/>
  <c r="BF373"/>
  <c r="T373"/>
  <c r="R373"/>
  <c r="P373"/>
  <c r="BK373"/>
  <c r="J373"/>
  <c r="BE373"/>
  <c r="BI371"/>
  <c r="BH371"/>
  <c r="BG371"/>
  <c r="BF371"/>
  <c r="T371"/>
  <c r="R371"/>
  <c r="P371"/>
  <c r="BK371"/>
  <c r="J371"/>
  <c r="BE371"/>
  <c r="BI369"/>
  <c r="BH369"/>
  <c r="BG369"/>
  <c r="BF369"/>
  <c r="T369"/>
  <c r="R369"/>
  <c r="P369"/>
  <c r="BK369"/>
  <c r="J369"/>
  <c r="BE369"/>
  <c r="BI367"/>
  <c r="BH367"/>
  <c r="BG367"/>
  <c r="BF367"/>
  <c r="T367"/>
  <c r="R367"/>
  <c r="P367"/>
  <c r="BK367"/>
  <c r="J367"/>
  <c r="BE367"/>
  <c r="BI365"/>
  <c r="BH365"/>
  <c r="BG365"/>
  <c r="BF365"/>
  <c r="T365"/>
  <c r="R365"/>
  <c r="P365"/>
  <c r="BK365"/>
  <c r="J365"/>
  <c r="BE365"/>
  <c r="BI363"/>
  <c r="BH363"/>
  <c r="BG363"/>
  <c r="BF363"/>
  <c r="T363"/>
  <c r="R363"/>
  <c r="P363"/>
  <c r="BK363"/>
  <c r="J363"/>
  <c r="BE363"/>
  <c r="BI361"/>
  <c r="BH361"/>
  <c r="BG361"/>
  <c r="BF361"/>
  <c r="T361"/>
  <c r="R361"/>
  <c r="P361"/>
  <c r="BK361"/>
  <c r="J361"/>
  <c r="BE361"/>
  <c r="BI359"/>
  <c r="BH359"/>
  <c r="BG359"/>
  <c r="BF359"/>
  <c r="T359"/>
  <c r="R359"/>
  <c r="P359"/>
  <c r="BK359"/>
  <c r="J359"/>
  <c r="BE359"/>
  <c r="BI357"/>
  <c r="BH357"/>
  <c r="BG357"/>
  <c r="BF357"/>
  <c r="T357"/>
  <c r="R357"/>
  <c r="P357"/>
  <c r="BK357"/>
  <c r="J357"/>
  <c r="BE357"/>
  <c r="BI355"/>
  <c r="BH355"/>
  <c r="BG355"/>
  <c r="BF355"/>
  <c r="T355"/>
  <c r="R355"/>
  <c r="P355"/>
  <c r="BK355"/>
  <c r="J355"/>
  <c r="BE355"/>
  <c r="BI354"/>
  <c r="BH354"/>
  <c r="BG354"/>
  <c r="BF354"/>
  <c r="T354"/>
  <c r="R354"/>
  <c r="P354"/>
  <c r="BK354"/>
  <c r="J354"/>
  <c r="BE354"/>
  <c r="BI352"/>
  <c r="BH352"/>
  <c r="BG352"/>
  <c r="BF352"/>
  <c r="T352"/>
  <c r="R352"/>
  <c r="P352"/>
  <c r="BK352"/>
  <c r="J352"/>
  <c r="BE352"/>
  <c r="BI350"/>
  <c r="BH350"/>
  <c r="BG350"/>
  <c r="BF350"/>
  <c r="T350"/>
  <c r="R350"/>
  <c r="P350"/>
  <c r="BK350"/>
  <c r="J350"/>
  <c r="BE350"/>
  <c r="BI348"/>
  <c r="BH348"/>
  <c r="BG348"/>
  <c r="BF348"/>
  <c r="T348"/>
  <c r="R348"/>
  <c r="P348"/>
  <c r="BK348"/>
  <c r="J348"/>
  <c r="BE348"/>
  <c r="BI346"/>
  <c r="BH346"/>
  <c r="BG346"/>
  <c r="BF346"/>
  <c r="T346"/>
  <c r="R346"/>
  <c r="P346"/>
  <c r="BK346"/>
  <c r="J346"/>
  <c r="BE346"/>
  <c r="BI344"/>
  <c r="BH344"/>
  <c r="BG344"/>
  <c r="BF344"/>
  <c r="T344"/>
  <c r="R344"/>
  <c r="P344"/>
  <c r="BK344"/>
  <c r="J344"/>
  <c r="BE344"/>
  <c r="BI342"/>
  <c r="BH342"/>
  <c r="BG342"/>
  <c r="BF342"/>
  <c r="T342"/>
  <c r="R342"/>
  <c r="P342"/>
  <c r="BK342"/>
  <c r="J342"/>
  <c r="BE342"/>
  <c r="BI340"/>
  <c r="BH340"/>
  <c r="BG340"/>
  <c r="BF340"/>
  <c r="T340"/>
  <c r="R340"/>
  <c r="P340"/>
  <c r="BK340"/>
  <c r="J340"/>
  <c r="BE340"/>
  <c r="BI337"/>
  <c r="BH337"/>
  <c r="BG337"/>
  <c r="BF337"/>
  <c r="T337"/>
  <c r="R337"/>
  <c r="P337"/>
  <c r="BK337"/>
  <c r="J337"/>
  <c r="BE337"/>
  <c r="BI335"/>
  <c r="BH335"/>
  <c r="BG335"/>
  <c r="BF335"/>
  <c r="T335"/>
  <c r="R335"/>
  <c r="P335"/>
  <c r="BK335"/>
  <c r="J335"/>
  <c r="BE335"/>
  <c r="BI333"/>
  <c r="BH333"/>
  <c r="BG333"/>
  <c r="BF333"/>
  <c r="T333"/>
  <c r="R333"/>
  <c r="P333"/>
  <c r="BK333"/>
  <c r="J333"/>
  <c r="BE333"/>
  <c r="BI331"/>
  <c r="BH331"/>
  <c r="BG331"/>
  <c r="BF331"/>
  <c r="T331"/>
  <c r="R331"/>
  <c r="P331"/>
  <c r="BK331"/>
  <c r="J331"/>
  <c r="BE331"/>
  <c r="BI329"/>
  <c r="BH329"/>
  <c r="BG329"/>
  <c r="BF329"/>
  <c r="T329"/>
  <c r="R329"/>
  <c r="P329"/>
  <c r="BK329"/>
  <c r="J329"/>
  <c r="BE329"/>
  <c r="BI327"/>
  <c r="BH327"/>
  <c r="BG327"/>
  <c r="BF327"/>
  <c r="T327"/>
  <c r="R327"/>
  <c r="P327"/>
  <c r="BK327"/>
  <c r="J327"/>
  <c r="BE327"/>
  <c r="BI325"/>
  <c r="BH325"/>
  <c r="BG325"/>
  <c r="BF325"/>
  <c r="T325"/>
  <c r="R325"/>
  <c r="P325"/>
  <c r="BK325"/>
  <c r="J325"/>
  <c r="BE325"/>
  <c r="BI323"/>
  <c r="BH323"/>
  <c r="BG323"/>
  <c r="BF323"/>
  <c r="T323"/>
  <c r="R323"/>
  <c r="P323"/>
  <c r="BK323"/>
  <c r="J323"/>
  <c r="BE323"/>
  <c r="BI321"/>
  <c r="BH321"/>
  <c r="BG321"/>
  <c r="BF321"/>
  <c r="T321"/>
  <c r="R321"/>
  <c r="P321"/>
  <c r="BK321"/>
  <c r="J321"/>
  <c r="BE321"/>
  <c r="BI319"/>
  <c r="BH319"/>
  <c r="BG319"/>
  <c r="BF319"/>
  <c r="T319"/>
  <c r="R319"/>
  <c r="P319"/>
  <c r="BK319"/>
  <c r="J319"/>
  <c r="BE319"/>
  <c r="BI317"/>
  <c r="BH317"/>
  <c r="BG317"/>
  <c r="BF317"/>
  <c r="T317"/>
  <c r="R317"/>
  <c r="P317"/>
  <c r="BK317"/>
  <c r="J317"/>
  <c r="BE317"/>
  <c r="BI315"/>
  <c r="BH315"/>
  <c r="BG315"/>
  <c r="BF315"/>
  <c r="T315"/>
  <c r="R315"/>
  <c r="P315"/>
  <c r="BK315"/>
  <c r="J315"/>
  <c r="BE315"/>
  <c r="BI313"/>
  <c r="BH313"/>
  <c r="BG313"/>
  <c r="BF313"/>
  <c r="T313"/>
  <c r="R313"/>
  <c r="P313"/>
  <c r="BK313"/>
  <c r="J313"/>
  <c r="BE313"/>
  <c r="BI311"/>
  <c r="BH311"/>
  <c r="BG311"/>
  <c r="BF311"/>
  <c r="T311"/>
  <c r="R311"/>
  <c r="P311"/>
  <c r="BK311"/>
  <c r="J311"/>
  <c r="BE311"/>
  <c r="BI309"/>
  <c r="BH309"/>
  <c r="BG309"/>
  <c r="BF309"/>
  <c r="T309"/>
  <c r="R309"/>
  <c r="P309"/>
  <c r="BK309"/>
  <c r="J309"/>
  <c r="BE309"/>
  <c r="BI307"/>
  <c r="BH307"/>
  <c r="BG307"/>
  <c r="BF307"/>
  <c r="T307"/>
  <c r="T306"/>
  <c r="R307"/>
  <c r="R306"/>
  <c r="P307"/>
  <c r="P306"/>
  <c r="BK307"/>
  <c r="BK306"/>
  <c r="J306"/>
  <c r="J307"/>
  <c r="BE307"/>
  <c r="J65"/>
  <c r="BI302"/>
  <c r="BH302"/>
  <c r="BG302"/>
  <c r="BF302"/>
  <c r="T302"/>
  <c r="R302"/>
  <c r="P302"/>
  <c r="BK302"/>
  <c r="J302"/>
  <c r="BE302"/>
  <c r="BI297"/>
  <c r="BH297"/>
  <c r="BG297"/>
  <c r="BF297"/>
  <c r="T297"/>
  <c r="R297"/>
  <c r="P297"/>
  <c r="BK297"/>
  <c r="J297"/>
  <c r="BE297"/>
  <c r="BI295"/>
  <c r="BH295"/>
  <c r="BG295"/>
  <c r="BF295"/>
  <c r="T295"/>
  <c r="R295"/>
  <c r="P295"/>
  <c r="BK295"/>
  <c r="J295"/>
  <c r="BE295"/>
  <c r="BI291"/>
  <c r="BH291"/>
  <c r="BG291"/>
  <c r="BF291"/>
  <c r="T291"/>
  <c r="R291"/>
  <c r="P291"/>
  <c r="BK291"/>
  <c r="J291"/>
  <c r="BE291"/>
  <c r="BI286"/>
  <c r="BH286"/>
  <c r="BG286"/>
  <c r="BF286"/>
  <c r="T286"/>
  <c r="R286"/>
  <c r="P286"/>
  <c r="BK286"/>
  <c r="J286"/>
  <c r="BE286"/>
  <c r="BI280"/>
  <c r="BH280"/>
  <c r="BG280"/>
  <c r="BF280"/>
  <c r="T280"/>
  <c r="R280"/>
  <c r="P280"/>
  <c r="BK280"/>
  <c r="J280"/>
  <c r="BE280"/>
  <c r="BI275"/>
  <c r="BH275"/>
  <c r="BG275"/>
  <c r="BF275"/>
  <c r="T275"/>
  <c r="R275"/>
  <c r="P275"/>
  <c r="BK275"/>
  <c r="J275"/>
  <c r="BE275"/>
  <c r="BI268"/>
  <c r="BH268"/>
  <c r="BG268"/>
  <c r="BF268"/>
  <c r="T268"/>
  <c r="R268"/>
  <c r="P268"/>
  <c r="BK268"/>
  <c r="J268"/>
  <c r="BE268"/>
  <c r="BI264"/>
  <c r="BH264"/>
  <c r="BG264"/>
  <c r="BF264"/>
  <c r="T264"/>
  <c r="T263"/>
  <c r="R264"/>
  <c r="R263"/>
  <c r="P264"/>
  <c r="P263"/>
  <c r="BK264"/>
  <c r="BK263"/>
  <c r="J263"/>
  <c r="J264"/>
  <c r="BE264"/>
  <c r="J64"/>
  <c r="BI257"/>
  <c r="BH257"/>
  <c r="BG257"/>
  <c r="BF257"/>
  <c r="T257"/>
  <c r="T256"/>
  <c r="R257"/>
  <c r="R256"/>
  <c r="P257"/>
  <c r="P256"/>
  <c r="BK257"/>
  <c r="BK256"/>
  <c r="J256"/>
  <c r="J257"/>
  <c r="BE257"/>
  <c r="J63"/>
  <c r="BI252"/>
  <c r="BH252"/>
  <c r="BG252"/>
  <c r="BF252"/>
  <c r="T252"/>
  <c r="R252"/>
  <c r="P252"/>
  <c r="BK252"/>
  <c r="J252"/>
  <c r="BE252"/>
  <c r="BI250"/>
  <c r="BH250"/>
  <c r="BG250"/>
  <c r="BF250"/>
  <c r="T250"/>
  <c r="R250"/>
  <c r="P250"/>
  <c r="BK250"/>
  <c r="J250"/>
  <c r="BE250"/>
  <c r="BI248"/>
  <c r="BH248"/>
  <c r="BG248"/>
  <c r="BF248"/>
  <c r="T248"/>
  <c r="T247"/>
  <c r="R248"/>
  <c r="R247"/>
  <c r="P248"/>
  <c r="P247"/>
  <c r="BK248"/>
  <c r="BK247"/>
  <c r="J247"/>
  <c r="J248"/>
  <c r="BE248"/>
  <c r="J62"/>
  <c r="BI244"/>
  <c r="BH244"/>
  <c r="BG244"/>
  <c r="BF244"/>
  <c r="T244"/>
  <c r="R244"/>
  <c r="P244"/>
  <c r="BK244"/>
  <c r="J244"/>
  <c r="BE244"/>
  <c r="BI237"/>
  <c r="BH237"/>
  <c r="BG237"/>
  <c r="BF237"/>
  <c r="T237"/>
  <c r="R237"/>
  <c r="P237"/>
  <c r="BK237"/>
  <c r="J237"/>
  <c r="BE237"/>
  <c r="BI230"/>
  <c r="BH230"/>
  <c r="BG230"/>
  <c r="BF230"/>
  <c r="T230"/>
  <c r="R230"/>
  <c r="P230"/>
  <c r="BK230"/>
  <c r="J230"/>
  <c r="BE230"/>
  <c r="BI227"/>
  <c r="BH227"/>
  <c r="BG227"/>
  <c r="BF227"/>
  <c r="T227"/>
  <c r="R227"/>
  <c r="P227"/>
  <c r="BK227"/>
  <c r="J227"/>
  <c r="BE227"/>
  <c r="BI220"/>
  <c r="BH220"/>
  <c r="BG220"/>
  <c r="BF220"/>
  <c r="T220"/>
  <c r="R220"/>
  <c r="P220"/>
  <c r="BK220"/>
  <c r="J220"/>
  <c r="BE220"/>
  <c r="BI217"/>
  <c r="BH217"/>
  <c r="BG217"/>
  <c r="BF217"/>
  <c r="T217"/>
  <c r="R217"/>
  <c r="P217"/>
  <c r="BK217"/>
  <c r="J217"/>
  <c r="BE217"/>
  <c r="BI210"/>
  <c r="BH210"/>
  <c r="BG210"/>
  <c r="BF210"/>
  <c r="T210"/>
  <c r="R210"/>
  <c r="P210"/>
  <c r="BK210"/>
  <c r="J210"/>
  <c r="BE210"/>
  <c r="BI207"/>
  <c r="BH207"/>
  <c r="BG207"/>
  <c r="BF207"/>
  <c r="T207"/>
  <c r="R207"/>
  <c r="P207"/>
  <c r="BK207"/>
  <c r="J207"/>
  <c r="BE207"/>
  <c r="BI204"/>
  <c r="BH204"/>
  <c r="BG204"/>
  <c r="BF204"/>
  <c r="T204"/>
  <c r="R204"/>
  <c r="P204"/>
  <c r="BK204"/>
  <c r="J204"/>
  <c r="BE204"/>
  <c r="BI200"/>
  <c r="BH200"/>
  <c r="BG200"/>
  <c r="BF200"/>
  <c r="T200"/>
  <c r="R200"/>
  <c r="P200"/>
  <c r="BK200"/>
  <c r="J200"/>
  <c r="BE200"/>
  <c r="BI197"/>
  <c r="BH197"/>
  <c r="BG197"/>
  <c r="BF197"/>
  <c r="T197"/>
  <c r="R197"/>
  <c r="P197"/>
  <c r="BK197"/>
  <c r="J197"/>
  <c r="BE197"/>
  <c r="BI193"/>
  <c r="BH193"/>
  <c r="BG193"/>
  <c r="BF193"/>
  <c r="T193"/>
  <c r="R193"/>
  <c r="P193"/>
  <c r="BK193"/>
  <c r="J193"/>
  <c r="BE193"/>
  <c r="BI190"/>
  <c r="BH190"/>
  <c r="BG190"/>
  <c r="BF190"/>
  <c r="T190"/>
  <c r="R190"/>
  <c r="P190"/>
  <c r="BK190"/>
  <c r="J190"/>
  <c r="BE190"/>
  <c r="BI187"/>
  <c r="BH187"/>
  <c r="BG187"/>
  <c r="BF187"/>
  <c r="T187"/>
  <c r="R187"/>
  <c r="P187"/>
  <c r="BK187"/>
  <c r="J187"/>
  <c r="BE187"/>
  <c r="BI183"/>
  <c r="BH183"/>
  <c r="BG183"/>
  <c r="BF183"/>
  <c r="T183"/>
  <c r="R183"/>
  <c r="P183"/>
  <c r="BK183"/>
  <c r="J183"/>
  <c r="BE183"/>
  <c r="BI176"/>
  <c r="BH176"/>
  <c r="BG176"/>
  <c r="BF176"/>
  <c r="T176"/>
  <c r="R176"/>
  <c r="P176"/>
  <c r="BK176"/>
  <c r="J176"/>
  <c r="BE176"/>
  <c r="BI174"/>
  <c r="BH174"/>
  <c r="BG174"/>
  <c r="BF174"/>
  <c r="T174"/>
  <c r="R174"/>
  <c r="P174"/>
  <c r="BK174"/>
  <c r="J174"/>
  <c r="BE174"/>
  <c r="BI170"/>
  <c r="BH170"/>
  <c r="BG170"/>
  <c r="BF170"/>
  <c r="T170"/>
  <c r="R170"/>
  <c r="P170"/>
  <c r="BK170"/>
  <c r="J170"/>
  <c r="BE170"/>
  <c r="BI167"/>
  <c r="BH167"/>
  <c r="BG167"/>
  <c r="BF167"/>
  <c r="T167"/>
  <c r="R167"/>
  <c r="P167"/>
  <c r="BK167"/>
  <c r="J167"/>
  <c r="BE167"/>
  <c r="BI163"/>
  <c r="BH163"/>
  <c r="BG163"/>
  <c r="BF163"/>
  <c r="T163"/>
  <c r="R163"/>
  <c r="P163"/>
  <c r="BK163"/>
  <c r="J163"/>
  <c r="BE163"/>
  <c r="BI160"/>
  <c r="BH160"/>
  <c r="BG160"/>
  <c r="BF160"/>
  <c r="T160"/>
  <c r="R160"/>
  <c r="P160"/>
  <c r="BK160"/>
  <c r="J160"/>
  <c r="BE160"/>
  <c r="BI152"/>
  <c r="BH152"/>
  <c r="BG152"/>
  <c r="BF152"/>
  <c r="T152"/>
  <c r="R152"/>
  <c r="P152"/>
  <c r="BK152"/>
  <c r="J152"/>
  <c r="BE152"/>
  <c r="BI148"/>
  <c r="BH148"/>
  <c r="BG148"/>
  <c r="BF148"/>
  <c r="T148"/>
  <c r="R148"/>
  <c r="P148"/>
  <c r="BK148"/>
  <c r="J148"/>
  <c r="BE148"/>
  <c r="BI145"/>
  <c r="BH145"/>
  <c r="BG145"/>
  <c r="BF145"/>
  <c r="T145"/>
  <c r="R145"/>
  <c r="P145"/>
  <c r="BK145"/>
  <c r="J145"/>
  <c r="BE145"/>
  <c r="BI141"/>
  <c r="BH141"/>
  <c r="BG141"/>
  <c r="BF141"/>
  <c r="T141"/>
  <c r="R141"/>
  <c r="P141"/>
  <c r="BK141"/>
  <c r="J141"/>
  <c r="BE141"/>
  <c r="BI138"/>
  <c r="BH138"/>
  <c r="BG138"/>
  <c r="BF138"/>
  <c r="T138"/>
  <c r="R138"/>
  <c r="P138"/>
  <c r="BK138"/>
  <c r="J138"/>
  <c r="BE138"/>
  <c r="BI131"/>
  <c r="BH131"/>
  <c r="BG131"/>
  <c r="BF131"/>
  <c r="T131"/>
  <c r="R131"/>
  <c r="P131"/>
  <c r="BK131"/>
  <c r="J131"/>
  <c r="BE131"/>
  <c r="BI127"/>
  <c r="BH127"/>
  <c r="BG127"/>
  <c r="BF127"/>
  <c r="T127"/>
  <c r="R127"/>
  <c r="P127"/>
  <c r="BK127"/>
  <c r="J127"/>
  <c r="BE127"/>
  <c r="BI122"/>
  <c r="BH122"/>
  <c r="BG122"/>
  <c r="BF122"/>
  <c r="T122"/>
  <c r="R122"/>
  <c r="P122"/>
  <c r="BK122"/>
  <c r="J122"/>
  <c r="BE122"/>
  <c r="BI118"/>
  <c r="BH118"/>
  <c r="BG118"/>
  <c r="BF118"/>
  <c r="T118"/>
  <c r="R118"/>
  <c r="P118"/>
  <c r="BK118"/>
  <c r="J118"/>
  <c r="BE118"/>
  <c r="BI114"/>
  <c r="BH114"/>
  <c r="BG114"/>
  <c r="BF114"/>
  <c r="T114"/>
  <c r="R114"/>
  <c r="P114"/>
  <c r="BK114"/>
  <c r="J114"/>
  <c r="BE114"/>
  <c r="BI109"/>
  <c r="BH109"/>
  <c r="BG109"/>
  <c r="BF109"/>
  <c r="T109"/>
  <c r="R109"/>
  <c r="P109"/>
  <c r="BK109"/>
  <c r="J109"/>
  <c r="BE109"/>
  <c r="BI105"/>
  <c r="BH105"/>
  <c r="BG105"/>
  <c r="BF105"/>
  <c r="T105"/>
  <c r="R105"/>
  <c r="P105"/>
  <c r="BK105"/>
  <c r="J105"/>
  <c r="BE105"/>
  <c r="BI100"/>
  <c r="BH100"/>
  <c r="BG100"/>
  <c r="BF100"/>
  <c r="T100"/>
  <c r="R100"/>
  <c r="P100"/>
  <c r="BK100"/>
  <c r="J100"/>
  <c r="BE100"/>
  <c r="BI92"/>
  <c r="F37"/>
  <c i="1" r="BD57"/>
  <c i="4" r="BH92"/>
  <c r="F36"/>
  <c i="1" r="BC57"/>
  <c i="4" r="BG92"/>
  <c r="F35"/>
  <c i="1" r="BB57"/>
  <c i="4" r="BF92"/>
  <c r="J34"/>
  <c i="1" r="AW57"/>
  <c i="4" r="F34"/>
  <c i="1" r="BA57"/>
  <c i="4" r="T92"/>
  <c r="T91"/>
  <c r="T90"/>
  <c r="T89"/>
  <c r="R92"/>
  <c r="R91"/>
  <c r="R90"/>
  <c r="R89"/>
  <c r="P92"/>
  <c r="P91"/>
  <c r="P90"/>
  <c r="P89"/>
  <c i="1" r="AU57"/>
  <c i="4" r="BK92"/>
  <c r="BK91"/>
  <c r="J91"/>
  <c r="BK90"/>
  <c r="J90"/>
  <c r="BK89"/>
  <c r="J89"/>
  <c r="J59"/>
  <c r="J30"/>
  <c i="1" r="AG57"/>
  <c i="4" r="J92"/>
  <c r="BE92"/>
  <c r="J33"/>
  <c i="1" r="AV57"/>
  <c i="4" r="F33"/>
  <c i="1" r="AZ57"/>
  <c i="4" r="J61"/>
  <c r="J60"/>
  <c r="J86"/>
  <c r="J85"/>
  <c r="F85"/>
  <c r="F83"/>
  <c r="E81"/>
  <c r="J55"/>
  <c r="J54"/>
  <c r="F54"/>
  <c r="F52"/>
  <c r="E50"/>
  <c r="J39"/>
  <c r="J18"/>
  <c r="E18"/>
  <c r="F86"/>
  <c r="F55"/>
  <c r="J17"/>
  <c r="J12"/>
  <c r="J83"/>
  <c r="J52"/>
  <c r="E7"/>
  <c r="E79"/>
  <c r="E48"/>
  <c i="3" r="J37"/>
  <c r="J36"/>
  <c i="1" r="AY56"/>
  <c i="3" r="J35"/>
  <c i="1" r="AX56"/>
  <c i="3" r="BI620"/>
  <c r="BH620"/>
  <c r="BG620"/>
  <c r="BF620"/>
  <c r="T620"/>
  <c r="R620"/>
  <c r="P620"/>
  <c r="BK620"/>
  <c r="J620"/>
  <c r="BE620"/>
  <c r="BI617"/>
  <c r="BH617"/>
  <c r="BG617"/>
  <c r="BF617"/>
  <c r="T617"/>
  <c r="R617"/>
  <c r="P617"/>
  <c r="BK617"/>
  <c r="J617"/>
  <c r="BE617"/>
  <c r="BI614"/>
  <c r="BH614"/>
  <c r="BG614"/>
  <c r="BF614"/>
  <c r="T614"/>
  <c r="R614"/>
  <c r="P614"/>
  <c r="BK614"/>
  <c r="J614"/>
  <c r="BE614"/>
  <c r="BI611"/>
  <c r="BH611"/>
  <c r="BG611"/>
  <c r="BF611"/>
  <c r="T611"/>
  <c r="R611"/>
  <c r="P611"/>
  <c r="BK611"/>
  <c r="J611"/>
  <c r="BE611"/>
  <c r="BI608"/>
  <c r="BH608"/>
  <c r="BG608"/>
  <c r="BF608"/>
  <c r="T608"/>
  <c r="T607"/>
  <c r="T606"/>
  <c r="R608"/>
  <c r="R607"/>
  <c r="R606"/>
  <c r="P608"/>
  <c r="P607"/>
  <c r="P606"/>
  <c r="BK608"/>
  <c r="BK607"/>
  <c r="J607"/>
  <c r="BK606"/>
  <c r="J606"/>
  <c r="J608"/>
  <c r="BE608"/>
  <c r="J69"/>
  <c r="J68"/>
  <c r="BI604"/>
  <c r="BH604"/>
  <c r="BG604"/>
  <c r="BF604"/>
  <c r="T604"/>
  <c r="R604"/>
  <c r="P604"/>
  <c r="BK604"/>
  <c r="J604"/>
  <c r="BE604"/>
  <c r="BI602"/>
  <c r="BH602"/>
  <c r="BG602"/>
  <c r="BF602"/>
  <c r="T602"/>
  <c r="R602"/>
  <c r="P602"/>
  <c r="BK602"/>
  <c r="J602"/>
  <c r="BE602"/>
  <c r="BI598"/>
  <c r="BH598"/>
  <c r="BG598"/>
  <c r="BF598"/>
  <c r="T598"/>
  <c r="T597"/>
  <c r="R598"/>
  <c r="R597"/>
  <c r="P598"/>
  <c r="P597"/>
  <c r="BK598"/>
  <c r="BK597"/>
  <c r="J597"/>
  <c r="J598"/>
  <c r="BE598"/>
  <c r="J67"/>
  <c r="BI591"/>
  <c r="BH591"/>
  <c r="BG591"/>
  <c r="BF591"/>
  <c r="T591"/>
  <c r="R591"/>
  <c r="P591"/>
  <c r="BK591"/>
  <c r="J591"/>
  <c r="BE591"/>
  <c r="BI588"/>
  <c r="BH588"/>
  <c r="BG588"/>
  <c r="BF588"/>
  <c r="T588"/>
  <c r="R588"/>
  <c r="P588"/>
  <c r="BK588"/>
  <c r="J588"/>
  <c r="BE588"/>
  <c r="BI586"/>
  <c r="BH586"/>
  <c r="BG586"/>
  <c r="BF586"/>
  <c r="T586"/>
  <c r="R586"/>
  <c r="P586"/>
  <c r="BK586"/>
  <c r="J586"/>
  <c r="BE586"/>
  <c r="BI580"/>
  <c r="BH580"/>
  <c r="BG580"/>
  <c r="BF580"/>
  <c r="T580"/>
  <c r="R580"/>
  <c r="P580"/>
  <c r="BK580"/>
  <c r="J580"/>
  <c r="BE580"/>
  <c r="BI577"/>
  <c r="BH577"/>
  <c r="BG577"/>
  <c r="BF577"/>
  <c r="T577"/>
  <c r="R577"/>
  <c r="P577"/>
  <c r="BK577"/>
  <c r="J577"/>
  <c r="BE577"/>
  <c r="BI571"/>
  <c r="BH571"/>
  <c r="BG571"/>
  <c r="BF571"/>
  <c r="T571"/>
  <c r="T570"/>
  <c r="R571"/>
  <c r="R570"/>
  <c r="P571"/>
  <c r="P570"/>
  <c r="BK571"/>
  <c r="BK570"/>
  <c r="J570"/>
  <c r="J571"/>
  <c r="BE571"/>
  <c r="J66"/>
  <c r="BI568"/>
  <c r="BH568"/>
  <c r="BG568"/>
  <c r="BF568"/>
  <c r="T568"/>
  <c r="R568"/>
  <c r="P568"/>
  <c r="BK568"/>
  <c r="J568"/>
  <c r="BE568"/>
  <c r="BI566"/>
  <c r="BH566"/>
  <c r="BG566"/>
  <c r="BF566"/>
  <c r="T566"/>
  <c r="R566"/>
  <c r="P566"/>
  <c r="BK566"/>
  <c r="J566"/>
  <c r="BE566"/>
  <c r="BI564"/>
  <c r="BH564"/>
  <c r="BG564"/>
  <c r="BF564"/>
  <c r="T564"/>
  <c r="R564"/>
  <c r="P564"/>
  <c r="BK564"/>
  <c r="J564"/>
  <c r="BE564"/>
  <c r="BI562"/>
  <c r="BH562"/>
  <c r="BG562"/>
  <c r="BF562"/>
  <c r="T562"/>
  <c r="R562"/>
  <c r="P562"/>
  <c r="BK562"/>
  <c r="J562"/>
  <c r="BE562"/>
  <c r="BI560"/>
  <c r="BH560"/>
  <c r="BG560"/>
  <c r="BF560"/>
  <c r="T560"/>
  <c r="R560"/>
  <c r="P560"/>
  <c r="BK560"/>
  <c r="J560"/>
  <c r="BE560"/>
  <c r="BI558"/>
  <c r="BH558"/>
  <c r="BG558"/>
  <c r="BF558"/>
  <c r="T558"/>
  <c r="R558"/>
  <c r="P558"/>
  <c r="BK558"/>
  <c r="J558"/>
  <c r="BE558"/>
  <c r="BI556"/>
  <c r="BH556"/>
  <c r="BG556"/>
  <c r="BF556"/>
  <c r="T556"/>
  <c r="R556"/>
  <c r="P556"/>
  <c r="BK556"/>
  <c r="J556"/>
  <c r="BE556"/>
  <c r="BI554"/>
  <c r="BH554"/>
  <c r="BG554"/>
  <c r="BF554"/>
  <c r="T554"/>
  <c r="R554"/>
  <c r="P554"/>
  <c r="BK554"/>
  <c r="J554"/>
  <c r="BE554"/>
  <c r="BI552"/>
  <c r="BH552"/>
  <c r="BG552"/>
  <c r="BF552"/>
  <c r="T552"/>
  <c r="R552"/>
  <c r="P552"/>
  <c r="BK552"/>
  <c r="J552"/>
  <c r="BE552"/>
  <c r="BI550"/>
  <c r="BH550"/>
  <c r="BG550"/>
  <c r="BF550"/>
  <c r="T550"/>
  <c r="R550"/>
  <c r="P550"/>
  <c r="BK550"/>
  <c r="J550"/>
  <c r="BE550"/>
  <c r="BI548"/>
  <c r="BH548"/>
  <c r="BG548"/>
  <c r="BF548"/>
  <c r="T548"/>
  <c r="R548"/>
  <c r="P548"/>
  <c r="BK548"/>
  <c r="J548"/>
  <c r="BE548"/>
  <c r="BI546"/>
  <c r="BH546"/>
  <c r="BG546"/>
  <c r="BF546"/>
  <c r="T546"/>
  <c r="R546"/>
  <c r="P546"/>
  <c r="BK546"/>
  <c r="J546"/>
  <c r="BE546"/>
  <c r="BI543"/>
  <c r="BH543"/>
  <c r="BG543"/>
  <c r="BF543"/>
  <c r="T543"/>
  <c r="R543"/>
  <c r="P543"/>
  <c r="BK543"/>
  <c r="J543"/>
  <c r="BE543"/>
  <c r="BI541"/>
  <c r="BH541"/>
  <c r="BG541"/>
  <c r="BF541"/>
  <c r="T541"/>
  <c r="R541"/>
  <c r="P541"/>
  <c r="BK541"/>
  <c r="J541"/>
  <c r="BE541"/>
  <c r="BI539"/>
  <c r="BH539"/>
  <c r="BG539"/>
  <c r="BF539"/>
  <c r="T539"/>
  <c r="R539"/>
  <c r="P539"/>
  <c r="BK539"/>
  <c r="J539"/>
  <c r="BE539"/>
  <c r="BI537"/>
  <c r="BH537"/>
  <c r="BG537"/>
  <c r="BF537"/>
  <c r="T537"/>
  <c r="R537"/>
  <c r="P537"/>
  <c r="BK537"/>
  <c r="J537"/>
  <c r="BE537"/>
  <c r="BI535"/>
  <c r="BH535"/>
  <c r="BG535"/>
  <c r="BF535"/>
  <c r="T535"/>
  <c r="R535"/>
  <c r="P535"/>
  <c r="BK535"/>
  <c r="J535"/>
  <c r="BE535"/>
  <c r="BI533"/>
  <c r="BH533"/>
  <c r="BG533"/>
  <c r="BF533"/>
  <c r="T533"/>
  <c r="R533"/>
  <c r="P533"/>
  <c r="BK533"/>
  <c r="J533"/>
  <c r="BE533"/>
  <c r="BI531"/>
  <c r="BH531"/>
  <c r="BG531"/>
  <c r="BF531"/>
  <c r="T531"/>
  <c r="R531"/>
  <c r="P531"/>
  <c r="BK531"/>
  <c r="J531"/>
  <c r="BE531"/>
  <c r="BI529"/>
  <c r="BH529"/>
  <c r="BG529"/>
  <c r="BF529"/>
  <c r="T529"/>
  <c r="R529"/>
  <c r="P529"/>
  <c r="BK529"/>
  <c r="J529"/>
  <c r="BE529"/>
  <c r="BI527"/>
  <c r="BH527"/>
  <c r="BG527"/>
  <c r="BF527"/>
  <c r="T527"/>
  <c r="R527"/>
  <c r="P527"/>
  <c r="BK527"/>
  <c r="J527"/>
  <c r="BE527"/>
  <c r="BI525"/>
  <c r="BH525"/>
  <c r="BG525"/>
  <c r="BF525"/>
  <c r="T525"/>
  <c r="R525"/>
  <c r="P525"/>
  <c r="BK525"/>
  <c r="J525"/>
  <c r="BE525"/>
  <c r="BI523"/>
  <c r="BH523"/>
  <c r="BG523"/>
  <c r="BF523"/>
  <c r="T523"/>
  <c r="T522"/>
  <c r="R523"/>
  <c r="R522"/>
  <c r="P523"/>
  <c r="P522"/>
  <c r="BK523"/>
  <c r="BK522"/>
  <c r="J522"/>
  <c r="J523"/>
  <c r="BE523"/>
  <c r="J65"/>
  <c r="BI508"/>
  <c r="BH508"/>
  <c r="BG508"/>
  <c r="BF508"/>
  <c r="T508"/>
  <c r="R508"/>
  <c r="P508"/>
  <c r="BK508"/>
  <c r="J508"/>
  <c r="BE508"/>
  <c r="BI492"/>
  <c r="BH492"/>
  <c r="BG492"/>
  <c r="BF492"/>
  <c r="T492"/>
  <c r="R492"/>
  <c r="P492"/>
  <c r="BK492"/>
  <c r="J492"/>
  <c r="BE492"/>
  <c r="BI482"/>
  <c r="BH482"/>
  <c r="BG482"/>
  <c r="BF482"/>
  <c r="T482"/>
  <c r="R482"/>
  <c r="P482"/>
  <c r="BK482"/>
  <c r="J482"/>
  <c r="BE482"/>
  <c r="BI475"/>
  <c r="BH475"/>
  <c r="BG475"/>
  <c r="BF475"/>
  <c r="T475"/>
  <c r="R475"/>
  <c r="P475"/>
  <c r="BK475"/>
  <c r="J475"/>
  <c r="BE475"/>
  <c r="BI468"/>
  <c r="BH468"/>
  <c r="BG468"/>
  <c r="BF468"/>
  <c r="T468"/>
  <c r="R468"/>
  <c r="P468"/>
  <c r="BK468"/>
  <c r="J468"/>
  <c r="BE468"/>
  <c r="BI462"/>
  <c r="BH462"/>
  <c r="BG462"/>
  <c r="BF462"/>
  <c r="T462"/>
  <c r="R462"/>
  <c r="P462"/>
  <c r="BK462"/>
  <c r="J462"/>
  <c r="BE462"/>
  <c r="BI455"/>
  <c r="BH455"/>
  <c r="BG455"/>
  <c r="BF455"/>
  <c r="T455"/>
  <c r="R455"/>
  <c r="P455"/>
  <c r="BK455"/>
  <c r="J455"/>
  <c r="BE455"/>
  <c r="BI449"/>
  <c r="BH449"/>
  <c r="BG449"/>
  <c r="BF449"/>
  <c r="T449"/>
  <c r="T448"/>
  <c r="R449"/>
  <c r="R448"/>
  <c r="P449"/>
  <c r="P448"/>
  <c r="BK449"/>
  <c r="BK448"/>
  <c r="J448"/>
  <c r="J449"/>
  <c r="BE449"/>
  <c r="J64"/>
  <c r="BI442"/>
  <c r="BH442"/>
  <c r="BG442"/>
  <c r="BF442"/>
  <c r="T442"/>
  <c r="R442"/>
  <c r="P442"/>
  <c r="BK442"/>
  <c r="J442"/>
  <c r="BE442"/>
  <c r="BI430"/>
  <c r="BH430"/>
  <c r="BG430"/>
  <c r="BF430"/>
  <c r="T430"/>
  <c r="R430"/>
  <c r="P430"/>
  <c r="BK430"/>
  <c r="J430"/>
  <c r="BE430"/>
  <c r="BI428"/>
  <c r="BH428"/>
  <c r="BG428"/>
  <c r="BF428"/>
  <c r="T428"/>
  <c r="R428"/>
  <c r="P428"/>
  <c r="BK428"/>
  <c r="J428"/>
  <c r="BE428"/>
  <c r="BI422"/>
  <c r="BH422"/>
  <c r="BG422"/>
  <c r="BF422"/>
  <c r="T422"/>
  <c r="T421"/>
  <c r="R422"/>
  <c r="R421"/>
  <c r="P422"/>
  <c r="P421"/>
  <c r="BK422"/>
  <c r="BK421"/>
  <c r="J421"/>
  <c r="J422"/>
  <c r="BE422"/>
  <c r="J63"/>
  <c r="BI417"/>
  <c r="BH417"/>
  <c r="BG417"/>
  <c r="BF417"/>
  <c r="T417"/>
  <c r="T416"/>
  <c r="R417"/>
  <c r="R416"/>
  <c r="P417"/>
  <c r="P416"/>
  <c r="BK417"/>
  <c r="BK416"/>
  <c r="J416"/>
  <c r="J417"/>
  <c r="BE417"/>
  <c r="J62"/>
  <c r="BI410"/>
  <c r="BH410"/>
  <c r="BG410"/>
  <c r="BF410"/>
  <c r="T410"/>
  <c r="R410"/>
  <c r="P410"/>
  <c r="BK410"/>
  <c r="J410"/>
  <c r="BE410"/>
  <c r="BI407"/>
  <c r="BH407"/>
  <c r="BG407"/>
  <c r="BF407"/>
  <c r="T407"/>
  <c r="R407"/>
  <c r="P407"/>
  <c r="BK407"/>
  <c r="J407"/>
  <c r="BE407"/>
  <c r="BI401"/>
  <c r="BH401"/>
  <c r="BG401"/>
  <c r="BF401"/>
  <c r="T401"/>
  <c r="R401"/>
  <c r="P401"/>
  <c r="BK401"/>
  <c r="J401"/>
  <c r="BE401"/>
  <c r="BI398"/>
  <c r="BH398"/>
  <c r="BG398"/>
  <c r="BF398"/>
  <c r="T398"/>
  <c r="R398"/>
  <c r="P398"/>
  <c r="BK398"/>
  <c r="J398"/>
  <c r="BE398"/>
  <c r="BI384"/>
  <c r="BH384"/>
  <c r="BG384"/>
  <c r="BF384"/>
  <c r="T384"/>
  <c r="R384"/>
  <c r="P384"/>
  <c r="BK384"/>
  <c r="J384"/>
  <c r="BE384"/>
  <c r="BI381"/>
  <c r="BH381"/>
  <c r="BG381"/>
  <c r="BF381"/>
  <c r="T381"/>
  <c r="R381"/>
  <c r="P381"/>
  <c r="BK381"/>
  <c r="J381"/>
  <c r="BE381"/>
  <c r="BI369"/>
  <c r="BH369"/>
  <c r="BG369"/>
  <c r="BF369"/>
  <c r="T369"/>
  <c r="R369"/>
  <c r="P369"/>
  <c r="BK369"/>
  <c r="J369"/>
  <c r="BE369"/>
  <c r="BI366"/>
  <c r="BH366"/>
  <c r="BG366"/>
  <c r="BF366"/>
  <c r="T366"/>
  <c r="R366"/>
  <c r="P366"/>
  <c r="BK366"/>
  <c r="J366"/>
  <c r="BE366"/>
  <c r="BI363"/>
  <c r="BH363"/>
  <c r="BG363"/>
  <c r="BF363"/>
  <c r="T363"/>
  <c r="R363"/>
  <c r="P363"/>
  <c r="BK363"/>
  <c r="J363"/>
  <c r="BE363"/>
  <c r="BI360"/>
  <c r="BH360"/>
  <c r="BG360"/>
  <c r="BF360"/>
  <c r="T360"/>
  <c r="R360"/>
  <c r="P360"/>
  <c r="BK360"/>
  <c r="J360"/>
  <c r="BE360"/>
  <c r="BI357"/>
  <c r="BH357"/>
  <c r="BG357"/>
  <c r="BF357"/>
  <c r="T357"/>
  <c r="R357"/>
  <c r="P357"/>
  <c r="BK357"/>
  <c r="J357"/>
  <c r="BE357"/>
  <c r="BI354"/>
  <c r="BH354"/>
  <c r="BG354"/>
  <c r="BF354"/>
  <c r="T354"/>
  <c r="R354"/>
  <c r="P354"/>
  <c r="BK354"/>
  <c r="J354"/>
  <c r="BE354"/>
  <c r="BI328"/>
  <c r="BH328"/>
  <c r="BG328"/>
  <c r="BF328"/>
  <c r="T328"/>
  <c r="R328"/>
  <c r="P328"/>
  <c r="BK328"/>
  <c r="J328"/>
  <c r="BE328"/>
  <c r="BI293"/>
  <c r="BH293"/>
  <c r="BG293"/>
  <c r="BF293"/>
  <c r="T293"/>
  <c r="R293"/>
  <c r="P293"/>
  <c r="BK293"/>
  <c r="J293"/>
  <c r="BE293"/>
  <c r="BI267"/>
  <c r="BH267"/>
  <c r="BG267"/>
  <c r="BF267"/>
  <c r="T267"/>
  <c r="R267"/>
  <c r="P267"/>
  <c r="BK267"/>
  <c r="J267"/>
  <c r="BE267"/>
  <c r="BI232"/>
  <c r="BH232"/>
  <c r="BG232"/>
  <c r="BF232"/>
  <c r="T232"/>
  <c r="R232"/>
  <c r="P232"/>
  <c r="BK232"/>
  <c r="J232"/>
  <c r="BE232"/>
  <c r="BI225"/>
  <c r="BH225"/>
  <c r="BG225"/>
  <c r="BF225"/>
  <c r="T225"/>
  <c r="R225"/>
  <c r="P225"/>
  <c r="BK225"/>
  <c r="J225"/>
  <c r="BE225"/>
  <c r="BI211"/>
  <c r="BH211"/>
  <c r="BG211"/>
  <c r="BF211"/>
  <c r="T211"/>
  <c r="R211"/>
  <c r="P211"/>
  <c r="BK211"/>
  <c r="J211"/>
  <c r="BE211"/>
  <c r="BI209"/>
  <c r="BH209"/>
  <c r="BG209"/>
  <c r="BF209"/>
  <c r="T209"/>
  <c r="R209"/>
  <c r="P209"/>
  <c r="BK209"/>
  <c r="J209"/>
  <c r="BE209"/>
  <c r="BI205"/>
  <c r="BH205"/>
  <c r="BG205"/>
  <c r="BF205"/>
  <c r="T205"/>
  <c r="R205"/>
  <c r="P205"/>
  <c r="BK205"/>
  <c r="J205"/>
  <c r="BE205"/>
  <c r="BI201"/>
  <c r="BH201"/>
  <c r="BG201"/>
  <c r="BF201"/>
  <c r="T201"/>
  <c r="R201"/>
  <c r="P201"/>
  <c r="BK201"/>
  <c r="J201"/>
  <c r="BE201"/>
  <c r="BI198"/>
  <c r="BH198"/>
  <c r="BG198"/>
  <c r="BF198"/>
  <c r="T198"/>
  <c r="R198"/>
  <c r="P198"/>
  <c r="BK198"/>
  <c r="J198"/>
  <c r="BE198"/>
  <c r="BI194"/>
  <c r="BH194"/>
  <c r="BG194"/>
  <c r="BF194"/>
  <c r="T194"/>
  <c r="R194"/>
  <c r="P194"/>
  <c r="BK194"/>
  <c r="J194"/>
  <c r="BE194"/>
  <c r="BI191"/>
  <c r="BH191"/>
  <c r="BG191"/>
  <c r="BF191"/>
  <c r="T191"/>
  <c r="R191"/>
  <c r="P191"/>
  <c r="BK191"/>
  <c r="J191"/>
  <c r="BE191"/>
  <c r="BI176"/>
  <c r="BH176"/>
  <c r="BG176"/>
  <c r="BF176"/>
  <c r="T176"/>
  <c r="R176"/>
  <c r="P176"/>
  <c r="BK176"/>
  <c r="J176"/>
  <c r="BE176"/>
  <c r="BI169"/>
  <c r="BH169"/>
  <c r="BG169"/>
  <c r="BF169"/>
  <c r="T169"/>
  <c r="R169"/>
  <c r="P169"/>
  <c r="BK169"/>
  <c r="J169"/>
  <c r="BE169"/>
  <c r="BI159"/>
  <c r="BH159"/>
  <c r="BG159"/>
  <c r="BF159"/>
  <c r="T159"/>
  <c r="R159"/>
  <c r="P159"/>
  <c r="BK159"/>
  <c r="J159"/>
  <c r="BE159"/>
  <c r="BI154"/>
  <c r="BH154"/>
  <c r="BG154"/>
  <c r="BF154"/>
  <c r="T154"/>
  <c r="R154"/>
  <c r="P154"/>
  <c r="BK154"/>
  <c r="J154"/>
  <c r="BE154"/>
  <c r="BI149"/>
  <c r="BH149"/>
  <c r="BG149"/>
  <c r="BF149"/>
  <c r="T149"/>
  <c r="R149"/>
  <c r="P149"/>
  <c r="BK149"/>
  <c r="J149"/>
  <c r="BE149"/>
  <c r="BI144"/>
  <c r="BH144"/>
  <c r="BG144"/>
  <c r="BF144"/>
  <c r="T144"/>
  <c r="R144"/>
  <c r="P144"/>
  <c r="BK144"/>
  <c r="J144"/>
  <c r="BE144"/>
  <c r="BI142"/>
  <c r="BH142"/>
  <c r="BG142"/>
  <c r="BF142"/>
  <c r="T142"/>
  <c r="R142"/>
  <c r="P142"/>
  <c r="BK142"/>
  <c r="J142"/>
  <c r="BE142"/>
  <c r="BI140"/>
  <c r="BH140"/>
  <c r="BG140"/>
  <c r="BF140"/>
  <c r="T140"/>
  <c r="R140"/>
  <c r="P140"/>
  <c r="BK140"/>
  <c r="J140"/>
  <c r="BE140"/>
  <c r="BI130"/>
  <c r="BH130"/>
  <c r="BG130"/>
  <c r="BF130"/>
  <c r="T130"/>
  <c r="R130"/>
  <c r="P130"/>
  <c r="BK130"/>
  <c r="J130"/>
  <c r="BE130"/>
  <c r="BI124"/>
  <c r="BH124"/>
  <c r="BG124"/>
  <c r="BF124"/>
  <c r="T124"/>
  <c r="R124"/>
  <c r="P124"/>
  <c r="BK124"/>
  <c r="J124"/>
  <c r="BE124"/>
  <c r="BI114"/>
  <c r="BH114"/>
  <c r="BG114"/>
  <c r="BF114"/>
  <c r="T114"/>
  <c r="R114"/>
  <c r="P114"/>
  <c r="BK114"/>
  <c r="J114"/>
  <c r="BE114"/>
  <c r="BI104"/>
  <c r="BH104"/>
  <c r="BG104"/>
  <c r="BF104"/>
  <c r="T104"/>
  <c r="R104"/>
  <c r="P104"/>
  <c r="BK104"/>
  <c r="J104"/>
  <c r="BE104"/>
  <c r="BI92"/>
  <c r="F37"/>
  <c i="1" r="BD56"/>
  <c i="3" r="BH92"/>
  <c r="F36"/>
  <c i="1" r="BC56"/>
  <c i="3" r="BG92"/>
  <c r="F35"/>
  <c i="1" r="BB56"/>
  <c i="3" r="BF92"/>
  <c r="J34"/>
  <c i="1" r="AW56"/>
  <c i="3" r="F34"/>
  <c i="1" r="BA56"/>
  <c i="3" r="T92"/>
  <c r="T91"/>
  <c r="T90"/>
  <c r="T89"/>
  <c r="R92"/>
  <c r="R91"/>
  <c r="R90"/>
  <c r="R89"/>
  <c r="P92"/>
  <c r="P91"/>
  <c r="P90"/>
  <c r="P89"/>
  <c i="1" r="AU56"/>
  <c i="3" r="BK92"/>
  <c r="BK91"/>
  <c r="J91"/>
  <c r="BK90"/>
  <c r="J90"/>
  <c r="BK89"/>
  <c r="J89"/>
  <c r="J59"/>
  <c r="J30"/>
  <c i="1" r="AG56"/>
  <c i="3" r="J92"/>
  <c r="BE92"/>
  <c r="J33"/>
  <c i="1" r="AV56"/>
  <c i="3" r="F33"/>
  <c i="1" r="AZ56"/>
  <c i="3" r="J61"/>
  <c r="J60"/>
  <c r="J86"/>
  <c r="J85"/>
  <c r="F85"/>
  <c r="F83"/>
  <c r="E81"/>
  <c r="J55"/>
  <c r="J54"/>
  <c r="F54"/>
  <c r="F52"/>
  <c r="E50"/>
  <c r="J39"/>
  <c r="J18"/>
  <c r="E18"/>
  <c r="F86"/>
  <c r="F55"/>
  <c r="J17"/>
  <c r="J12"/>
  <c r="J83"/>
  <c r="J52"/>
  <c r="E7"/>
  <c r="E79"/>
  <c r="E48"/>
  <c i="2" r="J37"/>
  <c r="J36"/>
  <c i="1" r="AY55"/>
  <c i="2" r="J35"/>
  <c i="1" r="AX55"/>
  <c i="2" r="BI819"/>
  <c r="BH819"/>
  <c r="BG819"/>
  <c r="BF819"/>
  <c r="T819"/>
  <c r="R819"/>
  <c r="P819"/>
  <c r="BK819"/>
  <c r="J819"/>
  <c r="BE819"/>
  <c r="BI817"/>
  <c r="BH817"/>
  <c r="BG817"/>
  <c r="BF817"/>
  <c r="T817"/>
  <c r="R817"/>
  <c r="P817"/>
  <c r="BK817"/>
  <c r="J817"/>
  <c r="BE817"/>
  <c r="BI814"/>
  <c r="BH814"/>
  <c r="BG814"/>
  <c r="BF814"/>
  <c r="T814"/>
  <c r="R814"/>
  <c r="P814"/>
  <c r="BK814"/>
  <c r="J814"/>
  <c r="BE814"/>
  <c r="BI811"/>
  <c r="BH811"/>
  <c r="BG811"/>
  <c r="BF811"/>
  <c r="T811"/>
  <c r="T810"/>
  <c r="R811"/>
  <c r="R810"/>
  <c r="P811"/>
  <c r="P810"/>
  <c r="BK811"/>
  <c r="BK810"/>
  <c r="J810"/>
  <c r="J811"/>
  <c r="BE811"/>
  <c r="J71"/>
  <c r="BI808"/>
  <c r="BH808"/>
  <c r="BG808"/>
  <c r="BF808"/>
  <c r="T808"/>
  <c r="R808"/>
  <c r="P808"/>
  <c r="BK808"/>
  <c r="J808"/>
  <c r="BE808"/>
  <c r="BI806"/>
  <c r="BH806"/>
  <c r="BG806"/>
  <c r="BF806"/>
  <c r="T806"/>
  <c r="T805"/>
  <c r="R806"/>
  <c r="R805"/>
  <c r="P806"/>
  <c r="P805"/>
  <c r="BK806"/>
  <c r="BK805"/>
  <c r="J805"/>
  <c r="J806"/>
  <c r="BE806"/>
  <c r="J70"/>
  <c r="BI803"/>
  <c r="BH803"/>
  <c r="BG803"/>
  <c r="BF803"/>
  <c r="T803"/>
  <c r="R803"/>
  <c r="P803"/>
  <c r="BK803"/>
  <c r="J803"/>
  <c r="BE803"/>
  <c r="BI800"/>
  <c r="BH800"/>
  <c r="BG800"/>
  <c r="BF800"/>
  <c r="T800"/>
  <c r="R800"/>
  <c r="P800"/>
  <c r="BK800"/>
  <c r="J800"/>
  <c r="BE800"/>
  <c r="BI796"/>
  <c r="BH796"/>
  <c r="BG796"/>
  <c r="BF796"/>
  <c r="T796"/>
  <c r="R796"/>
  <c r="P796"/>
  <c r="BK796"/>
  <c r="J796"/>
  <c r="BE796"/>
  <c r="BI793"/>
  <c r="BH793"/>
  <c r="BG793"/>
  <c r="BF793"/>
  <c r="T793"/>
  <c r="R793"/>
  <c r="P793"/>
  <c r="BK793"/>
  <c r="J793"/>
  <c r="BE793"/>
  <c r="BI789"/>
  <c r="BH789"/>
  <c r="BG789"/>
  <c r="BF789"/>
  <c r="T789"/>
  <c r="T788"/>
  <c r="T787"/>
  <c r="R789"/>
  <c r="R788"/>
  <c r="R787"/>
  <c r="P789"/>
  <c r="P788"/>
  <c r="P787"/>
  <c r="BK789"/>
  <c r="BK788"/>
  <c r="J788"/>
  <c r="BK787"/>
  <c r="J787"/>
  <c r="J789"/>
  <c r="BE789"/>
  <c r="J69"/>
  <c r="J68"/>
  <c r="BI785"/>
  <c r="BH785"/>
  <c r="BG785"/>
  <c r="BF785"/>
  <c r="T785"/>
  <c r="R785"/>
  <c r="P785"/>
  <c r="BK785"/>
  <c r="J785"/>
  <c r="BE785"/>
  <c r="BI783"/>
  <c r="BH783"/>
  <c r="BG783"/>
  <c r="BF783"/>
  <c r="T783"/>
  <c r="R783"/>
  <c r="P783"/>
  <c r="BK783"/>
  <c r="J783"/>
  <c r="BE783"/>
  <c r="BI779"/>
  <c r="BH779"/>
  <c r="BG779"/>
  <c r="BF779"/>
  <c r="T779"/>
  <c r="T778"/>
  <c r="R779"/>
  <c r="R778"/>
  <c r="P779"/>
  <c r="P778"/>
  <c r="BK779"/>
  <c r="BK778"/>
  <c r="J778"/>
  <c r="J779"/>
  <c r="BE779"/>
  <c r="J67"/>
  <c r="BI775"/>
  <c r="BH775"/>
  <c r="BG775"/>
  <c r="BF775"/>
  <c r="T775"/>
  <c r="R775"/>
  <c r="P775"/>
  <c r="BK775"/>
  <c r="J775"/>
  <c r="BE775"/>
  <c r="BI773"/>
  <c r="BH773"/>
  <c r="BG773"/>
  <c r="BF773"/>
  <c r="T773"/>
  <c r="R773"/>
  <c r="P773"/>
  <c r="BK773"/>
  <c r="J773"/>
  <c r="BE773"/>
  <c r="BI764"/>
  <c r="BH764"/>
  <c r="BG764"/>
  <c r="BF764"/>
  <c r="T764"/>
  <c r="R764"/>
  <c r="P764"/>
  <c r="BK764"/>
  <c r="J764"/>
  <c r="BE764"/>
  <c r="BI761"/>
  <c r="BH761"/>
  <c r="BG761"/>
  <c r="BF761"/>
  <c r="T761"/>
  <c r="R761"/>
  <c r="P761"/>
  <c r="BK761"/>
  <c r="J761"/>
  <c r="BE761"/>
  <c r="BI752"/>
  <c r="BH752"/>
  <c r="BG752"/>
  <c r="BF752"/>
  <c r="T752"/>
  <c r="T751"/>
  <c r="R752"/>
  <c r="R751"/>
  <c r="P752"/>
  <c r="P751"/>
  <c r="BK752"/>
  <c r="BK751"/>
  <c r="J751"/>
  <c r="J752"/>
  <c r="BE752"/>
  <c r="J66"/>
  <c r="BI749"/>
  <c r="BH749"/>
  <c r="BG749"/>
  <c r="BF749"/>
  <c r="T749"/>
  <c r="R749"/>
  <c r="P749"/>
  <c r="BK749"/>
  <c r="J749"/>
  <c r="BE749"/>
  <c r="BI747"/>
  <c r="BH747"/>
  <c r="BG747"/>
  <c r="BF747"/>
  <c r="T747"/>
  <c r="R747"/>
  <c r="P747"/>
  <c r="BK747"/>
  <c r="J747"/>
  <c r="BE747"/>
  <c r="BI745"/>
  <c r="BH745"/>
  <c r="BG745"/>
  <c r="BF745"/>
  <c r="T745"/>
  <c r="R745"/>
  <c r="P745"/>
  <c r="BK745"/>
  <c r="J745"/>
  <c r="BE745"/>
  <c r="BI743"/>
  <c r="BH743"/>
  <c r="BG743"/>
  <c r="BF743"/>
  <c r="T743"/>
  <c r="R743"/>
  <c r="P743"/>
  <c r="BK743"/>
  <c r="J743"/>
  <c r="BE743"/>
  <c r="BI741"/>
  <c r="BH741"/>
  <c r="BG741"/>
  <c r="BF741"/>
  <c r="T741"/>
  <c r="R741"/>
  <c r="P741"/>
  <c r="BK741"/>
  <c r="J741"/>
  <c r="BE741"/>
  <c r="BI739"/>
  <c r="BH739"/>
  <c r="BG739"/>
  <c r="BF739"/>
  <c r="T739"/>
  <c r="R739"/>
  <c r="P739"/>
  <c r="BK739"/>
  <c r="J739"/>
  <c r="BE739"/>
  <c r="BI737"/>
  <c r="BH737"/>
  <c r="BG737"/>
  <c r="BF737"/>
  <c r="T737"/>
  <c r="R737"/>
  <c r="P737"/>
  <c r="BK737"/>
  <c r="J737"/>
  <c r="BE737"/>
  <c r="BI735"/>
  <c r="BH735"/>
  <c r="BG735"/>
  <c r="BF735"/>
  <c r="T735"/>
  <c r="R735"/>
  <c r="P735"/>
  <c r="BK735"/>
  <c r="J735"/>
  <c r="BE735"/>
  <c r="BI733"/>
  <c r="BH733"/>
  <c r="BG733"/>
  <c r="BF733"/>
  <c r="T733"/>
  <c r="R733"/>
  <c r="P733"/>
  <c r="BK733"/>
  <c r="J733"/>
  <c r="BE733"/>
  <c r="BI731"/>
  <c r="BH731"/>
  <c r="BG731"/>
  <c r="BF731"/>
  <c r="T731"/>
  <c r="R731"/>
  <c r="P731"/>
  <c r="BK731"/>
  <c r="J731"/>
  <c r="BE731"/>
  <c r="BI729"/>
  <c r="BH729"/>
  <c r="BG729"/>
  <c r="BF729"/>
  <c r="T729"/>
  <c r="R729"/>
  <c r="P729"/>
  <c r="BK729"/>
  <c r="J729"/>
  <c r="BE729"/>
  <c r="BI727"/>
  <c r="BH727"/>
  <c r="BG727"/>
  <c r="BF727"/>
  <c r="T727"/>
  <c r="R727"/>
  <c r="P727"/>
  <c r="BK727"/>
  <c r="J727"/>
  <c r="BE727"/>
  <c r="BI725"/>
  <c r="BH725"/>
  <c r="BG725"/>
  <c r="BF725"/>
  <c r="T725"/>
  <c r="R725"/>
  <c r="P725"/>
  <c r="BK725"/>
  <c r="J725"/>
  <c r="BE725"/>
  <c r="BI723"/>
  <c r="BH723"/>
  <c r="BG723"/>
  <c r="BF723"/>
  <c r="T723"/>
  <c r="R723"/>
  <c r="P723"/>
  <c r="BK723"/>
  <c r="J723"/>
  <c r="BE723"/>
  <c r="BI721"/>
  <c r="BH721"/>
  <c r="BG721"/>
  <c r="BF721"/>
  <c r="T721"/>
  <c r="R721"/>
  <c r="P721"/>
  <c r="BK721"/>
  <c r="J721"/>
  <c r="BE721"/>
  <c r="BI719"/>
  <c r="BH719"/>
  <c r="BG719"/>
  <c r="BF719"/>
  <c r="T719"/>
  <c r="R719"/>
  <c r="P719"/>
  <c r="BK719"/>
  <c r="J719"/>
  <c r="BE719"/>
  <c r="BI717"/>
  <c r="BH717"/>
  <c r="BG717"/>
  <c r="BF717"/>
  <c r="T717"/>
  <c r="R717"/>
  <c r="P717"/>
  <c r="BK717"/>
  <c r="J717"/>
  <c r="BE717"/>
  <c r="BI715"/>
  <c r="BH715"/>
  <c r="BG715"/>
  <c r="BF715"/>
  <c r="T715"/>
  <c r="R715"/>
  <c r="P715"/>
  <c r="BK715"/>
  <c r="J715"/>
  <c r="BE715"/>
  <c r="BI713"/>
  <c r="BH713"/>
  <c r="BG713"/>
  <c r="BF713"/>
  <c r="T713"/>
  <c r="R713"/>
  <c r="P713"/>
  <c r="BK713"/>
  <c r="J713"/>
  <c r="BE713"/>
  <c r="BI711"/>
  <c r="BH711"/>
  <c r="BG711"/>
  <c r="BF711"/>
  <c r="T711"/>
  <c r="R711"/>
  <c r="P711"/>
  <c r="BK711"/>
  <c r="J711"/>
  <c r="BE711"/>
  <c r="BI709"/>
  <c r="BH709"/>
  <c r="BG709"/>
  <c r="BF709"/>
  <c r="T709"/>
  <c r="R709"/>
  <c r="P709"/>
  <c r="BK709"/>
  <c r="J709"/>
  <c r="BE709"/>
  <c r="BI707"/>
  <c r="BH707"/>
  <c r="BG707"/>
  <c r="BF707"/>
  <c r="T707"/>
  <c r="R707"/>
  <c r="P707"/>
  <c r="BK707"/>
  <c r="J707"/>
  <c r="BE707"/>
  <c r="BI705"/>
  <c r="BH705"/>
  <c r="BG705"/>
  <c r="BF705"/>
  <c r="T705"/>
  <c r="R705"/>
  <c r="P705"/>
  <c r="BK705"/>
  <c r="J705"/>
  <c r="BE705"/>
  <c r="BI703"/>
  <c r="BH703"/>
  <c r="BG703"/>
  <c r="BF703"/>
  <c r="T703"/>
  <c r="R703"/>
  <c r="P703"/>
  <c r="BK703"/>
  <c r="J703"/>
  <c r="BE703"/>
  <c r="BI701"/>
  <c r="BH701"/>
  <c r="BG701"/>
  <c r="BF701"/>
  <c r="T701"/>
  <c r="R701"/>
  <c r="P701"/>
  <c r="BK701"/>
  <c r="J701"/>
  <c r="BE701"/>
  <c r="BI698"/>
  <c r="BH698"/>
  <c r="BG698"/>
  <c r="BF698"/>
  <c r="T698"/>
  <c r="R698"/>
  <c r="P698"/>
  <c r="BK698"/>
  <c r="J698"/>
  <c r="BE698"/>
  <c r="BI696"/>
  <c r="BH696"/>
  <c r="BG696"/>
  <c r="BF696"/>
  <c r="T696"/>
  <c r="R696"/>
  <c r="P696"/>
  <c r="BK696"/>
  <c r="J696"/>
  <c r="BE696"/>
  <c r="BI694"/>
  <c r="BH694"/>
  <c r="BG694"/>
  <c r="BF694"/>
  <c r="T694"/>
  <c r="R694"/>
  <c r="P694"/>
  <c r="BK694"/>
  <c r="J694"/>
  <c r="BE694"/>
  <c r="BI692"/>
  <c r="BH692"/>
  <c r="BG692"/>
  <c r="BF692"/>
  <c r="T692"/>
  <c r="R692"/>
  <c r="P692"/>
  <c r="BK692"/>
  <c r="J692"/>
  <c r="BE692"/>
  <c r="BI690"/>
  <c r="BH690"/>
  <c r="BG690"/>
  <c r="BF690"/>
  <c r="T690"/>
  <c r="R690"/>
  <c r="P690"/>
  <c r="BK690"/>
  <c r="J690"/>
  <c r="BE690"/>
  <c r="BI688"/>
  <c r="BH688"/>
  <c r="BG688"/>
  <c r="BF688"/>
  <c r="T688"/>
  <c r="R688"/>
  <c r="P688"/>
  <c r="BK688"/>
  <c r="J688"/>
  <c r="BE688"/>
  <c r="BI686"/>
  <c r="BH686"/>
  <c r="BG686"/>
  <c r="BF686"/>
  <c r="T686"/>
  <c r="R686"/>
  <c r="P686"/>
  <c r="BK686"/>
  <c r="J686"/>
  <c r="BE686"/>
  <c r="BI684"/>
  <c r="BH684"/>
  <c r="BG684"/>
  <c r="BF684"/>
  <c r="T684"/>
  <c r="R684"/>
  <c r="P684"/>
  <c r="BK684"/>
  <c r="J684"/>
  <c r="BE684"/>
  <c r="BI682"/>
  <c r="BH682"/>
  <c r="BG682"/>
  <c r="BF682"/>
  <c r="T682"/>
  <c r="R682"/>
  <c r="P682"/>
  <c r="BK682"/>
  <c r="J682"/>
  <c r="BE682"/>
  <c r="BI680"/>
  <c r="BH680"/>
  <c r="BG680"/>
  <c r="BF680"/>
  <c r="T680"/>
  <c r="R680"/>
  <c r="P680"/>
  <c r="BK680"/>
  <c r="J680"/>
  <c r="BE680"/>
  <c r="BI678"/>
  <c r="BH678"/>
  <c r="BG678"/>
  <c r="BF678"/>
  <c r="T678"/>
  <c r="R678"/>
  <c r="P678"/>
  <c r="BK678"/>
  <c r="J678"/>
  <c r="BE678"/>
  <c r="BI676"/>
  <c r="BH676"/>
  <c r="BG676"/>
  <c r="BF676"/>
  <c r="T676"/>
  <c r="R676"/>
  <c r="P676"/>
  <c r="BK676"/>
  <c r="J676"/>
  <c r="BE676"/>
  <c r="BI674"/>
  <c r="BH674"/>
  <c r="BG674"/>
  <c r="BF674"/>
  <c r="T674"/>
  <c r="R674"/>
  <c r="P674"/>
  <c r="BK674"/>
  <c r="J674"/>
  <c r="BE674"/>
  <c r="BI672"/>
  <c r="BH672"/>
  <c r="BG672"/>
  <c r="BF672"/>
  <c r="T672"/>
  <c r="R672"/>
  <c r="P672"/>
  <c r="BK672"/>
  <c r="J672"/>
  <c r="BE672"/>
  <c r="BI669"/>
  <c r="BH669"/>
  <c r="BG669"/>
  <c r="BF669"/>
  <c r="T669"/>
  <c r="R669"/>
  <c r="P669"/>
  <c r="BK669"/>
  <c r="J669"/>
  <c r="BE669"/>
  <c r="BI667"/>
  <c r="BH667"/>
  <c r="BG667"/>
  <c r="BF667"/>
  <c r="T667"/>
  <c r="R667"/>
  <c r="P667"/>
  <c r="BK667"/>
  <c r="J667"/>
  <c r="BE667"/>
  <c r="BI665"/>
  <c r="BH665"/>
  <c r="BG665"/>
  <c r="BF665"/>
  <c r="T665"/>
  <c r="R665"/>
  <c r="P665"/>
  <c r="BK665"/>
  <c r="J665"/>
  <c r="BE665"/>
  <c r="BI663"/>
  <c r="BH663"/>
  <c r="BG663"/>
  <c r="BF663"/>
  <c r="T663"/>
  <c r="R663"/>
  <c r="P663"/>
  <c r="BK663"/>
  <c r="J663"/>
  <c r="BE663"/>
  <c r="BI661"/>
  <c r="BH661"/>
  <c r="BG661"/>
  <c r="BF661"/>
  <c r="T661"/>
  <c r="R661"/>
  <c r="P661"/>
  <c r="BK661"/>
  <c r="J661"/>
  <c r="BE661"/>
  <c r="BI659"/>
  <c r="BH659"/>
  <c r="BG659"/>
  <c r="BF659"/>
  <c r="T659"/>
  <c r="R659"/>
  <c r="P659"/>
  <c r="BK659"/>
  <c r="J659"/>
  <c r="BE659"/>
  <c r="BI657"/>
  <c r="BH657"/>
  <c r="BG657"/>
  <c r="BF657"/>
  <c r="T657"/>
  <c r="R657"/>
  <c r="P657"/>
  <c r="BK657"/>
  <c r="J657"/>
  <c r="BE657"/>
  <c r="BI655"/>
  <c r="BH655"/>
  <c r="BG655"/>
  <c r="BF655"/>
  <c r="T655"/>
  <c r="R655"/>
  <c r="P655"/>
  <c r="BK655"/>
  <c r="J655"/>
  <c r="BE655"/>
  <c r="BI653"/>
  <c r="BH653"/>
  <c r="BG653"/>
  <c r="BF653"/>
  <c r="T653"/>
  <c r="R653"/>
  <c r="P653"/>
  <c r="BK653"/>
  <c r="J653"/>
  <c r="BE653"/>
  <c r="BI651"/>
  <c r="BH651"/>
  <c r="BG651"/>
  <c r="BF651"/>
  <c r="T651"/>
  <c r="R651"/>
  <c r="P651"/>
  <c r="BK651"/>
  <c r="J651"/>
  <c r="BE651"/>
  <c r="BI649"/>
  <c r="BH649"/>
  <c r="BG649"/>
  <c r="BF649"/>
  <c r="T649"/>
  <c r="T648"/>
  <c r="R649"/>
  <c r="R648"/>
  <c r="P649"/>
  <c r="P648"/>
  <c r="BK649"/>
  <c r="BK648"/>
  <c r="J648"/>
  <c r="J649"/>
  <c r="BE649"/>
  <c r="J65"/>
  <c r="BI641"/>
  <c r="BH641"/>
  <c r="BG641"/>
  <c r="BF641"/>
  <c r="T641"/>
  <c r="R641"/>
  <c r="P641"/>
  <c r="BK641"/>
  <c r="J641"/>
  <c r="BE641"/>
  <c r="BI628"/>
  <c r="BH628"/>
  <c r="BG628"/>
  <c r="BF628"/>
  <c r="T628"/>
  <c r="R628"/>
  <c r="P628"/>
  <c r="BK628"/>
  <c r="J628"/>
  <c r="BE628"/>
  <c r="BI613"/>
  <c r="BH613"/>
  <c r="BG613"/>
  <c r="BF613"/>
  <c r="T613"/>
  <c r="R613"/>
  <c r="P613"/>
  <c r="BK613"/>
  <c r="J613"/>
  <c r="BE613"/>
  <c r="BI602"/>
  <c r="BH602"/>
  <c r="BG602"/>
  <c r="BF602"/>
  <c r="T602"/>
  <c r="R602"/>
  <c r="P602"/>
  <c r="BK602"/>
  <c r="J602"/>
  <c r="BE602"/>
  <c r="BI592"/>
  <c r="BH592"/>
  <c r="BG592"/>
  <c r="BF592"/>
  <c r="T592"/>
  <c r="R592"/>
  <c r="P592"/>
  <c r="BK592"/>
  <c r="J592"/>
  <c r="BE592"/>
  <c r="BI585"/>
  <c r="BH585"/>
  <c r="BG585"/>
  <c r="BF585"/>
  <c r="T585"/>
  <c r="R585"/>
  <c r="P585"/>
  <c r="BK585"/>
  <c r="J585"/>
  <c r="BE585"/>
  <c r="BI575"/>
  <c r="BH575"/>
  <c r="BG575"/>
  <c r="BF575"/>
  <c r="T575"/>
  <c r="T574"/>
  <c r="R575"/>
  <c r="R574"/>
  <c r="P575"/>
  <c r="P574"/>
  <c r="BK575"/>
  <c r="BK574"/>
  <c r="J574"/>
  <c r="J575"/>
  <c r="BE575"/>
  <c r="J64"/>
  <c r="BI571"/>
  <c r="BH571"/>
  <c r="BG571"/>
  <c r="BF571"/>
  <c r="T571"/>
  <c r="R571"/>
  <c r="P571"/>
  <c r="BK571"/>
  <c r="J571"/>
  <c r="BE571"/>
  <c r="BI567"/>
  <c r="BH567"/>
  <c r="BG567"/>
  <c r="BF567"/>
  <c r="T567"/>
  <c r="R567"/>
  <c r="P567"/>
  <c r="BK567"/>
  <c r="J567"/>
  <c r="BE567"/>
  <c r="BI562"/>
  <c r="BH562"/>
  <c r="BG562"/>
  <c r="BF562"/>
  <c r="T562"/>
  <c r="R562"/>
  <c r="P562"/>
  <c r="BK562"/>
  <c r="J562"/>
  <c r="BE562"/>
  <c r="BI552"/>
  <c r="BH552"/>
  <c r="BG552"/>
  <c r="BF552"/>
  <c r="T552"/>
  <c r="T551"/>
  <c r="R552"/>
  <c r="R551"/>
  <c r="P552"/>
  <c r="P551"/>
  <c r="BK552"/>
  <c r="BK551"/>
  <c r="J551"/>
  <c r="J552"/>
  <c r="BE552"/>
  <c r="J63"/>
  <c r="BI546"/>
  <c r="BH546"/>
  <c r="BG546"/>
  <c r="BF546"/>
  <c r="T546"/>
  <c r="T545"/>
  <c r="R546"/>
  <c r="R545"/>
  <c r="P546"/>
  <c r="P545"/>
  <c r="BK546"/>
  <c r="BK545"/>
  <c r="J545"/>
  <c r="J546"/>
  <c r="BE546"/>
  <c r="J62"/>
  <c r="BI536"/>
  <c r="BH536"/>
  <c r="BG536"/>
  <c r="BF536"/>
  <c r="T536"/>
  <c r="R536"/>
  <c r="P536"/>
  <c r="BK536"/>
  <c r="J536"/>
  <c r="BE536"/>
  <c r="BI533"/>
  <c r="BH533"/>
  <c r="BG533"/>
  <c r="BF533"/>
  <c r="T533"/>
  <c r="R533"/>
  <c r="P533"/>
  <c r="BK533"/>
  <c r="J533"/>
  <c r="BE533"/>
  <c r="BI524"/>
  <c r="BH524"/>
  <c r="BG524"/>
  <c r="BF524"/>
  <c r="T524"/>
  <c r="R524"/>
  <c r="P524"/>
  <c r="BK524"/>
  <c r="J524"/>
  <c r="BE524"/>
  <c r="BI521"/>
  <c r="BH521"/>
  <c r="BG521"/>
  <c r="BF521"/>
  <c r="T521"/>
  <c r="R521"/>
  <c r="P521"/>
  <c r="BK521"/>
  <c r="J521"/>
  <c r="BE521"/>
  <c r="BI501"/>
  <c r="BH501"/>
  <c r="BG501"/>
  <c r="BF501"/>
  <c r="T501"/>
  <c r="R501"/>
  <c r="P501"/>
  <c r="BK501"/>
  <c r="J501"/>
  <c r="BE501"/>
  <c r="BI478"/>
  <c r="BH478"/>
  <c r="BG478"/>
  <c r="BF478"/>
  <c r="T478"/>
  <c r="R478"/>
  <c r="P478"/>
  <c r="BK478"/>
  <c r="J478"/>
  <c r="BE478"/>
  <c r="BI455"/>
  <c r="BH455"/>
  <c r="BG455"/>
  <c r="BF455"/>
  <c r="T455"/>
  <c r="R455"/>
  <c r="P455"/>
  <c r="BK455"/>
  <c r="J455"/>
  <c r="BE455"/>
  <c r="BI452"/>
  <c r="BH452"/>
  <c r="BG452"/>
  <c r="BF452"/>
  <c r="T452"/>
  <c r="R452"/>
  <c r="P452"/>
  <c r="BK452"/>
  <c r="J452"/>
  <c r="BE452"/>
  <c r="BI449"/>
  <c r="BH449"/>
  <c r="BG449"/>
  <c r="BF449"/>
  <c r="T449"/>
  <c r="R449"/>
  <c r="P449"/>
  <c r="BK449"/>
  <c r="J449"/>
  <c r="BE449"/>
  <c r="BI446"/>
  <c r="BH446"/>
  <c r="BG446"/>
  <c r="BF446"/>
  <c r="T446"/>
  <c r="R446"/>
  <c r="P446"/>
  <c r="BK446"/>
  <c r="J446"/>
  <c r="BE446"/>
  <c r="BI443"/>
  <c r="BH443"/>
  <c r="BG443"/>
  <c r="BF443"/>
  <c r="T443"/>
  <c r="R443"/>
  <c r="P443"/>
  <c r="BK443"/>
  <c r="J443"/>
  <c r="BE443"/>
  <c r="BI440"/>
  <c r="BH440"/>
  <c r="BG440"/>
  <c r="BF440"/>
  <c r="T440"/>
  <c r="R440"/>
  <c r="P440"/>
  <c r="BK440"/>
  <c r="J440"/>
  <c r="BE440"/>
  <c r="BI429"/>
  <c r="BH429"/>
  <c r="BG429"/>
  <c r="BF429"/>
  <c r="T429"/>
  <c r="R429"/>
  <c r="P429"/>
  <c r="BK429"/>
  <c r="J429"/>
  <c r="BE429"/>
  <c r="BI404"/>
  <c r="BH404"/>
  <c r="BG404"/>
  <c r="BF404"/>
  <c r="T404"/>
  <c r="R404"/>
  <c r="P404"/>
  <c r="BK404"/>
  <c r="J404"/>
  <c r="BE404"/>
  <c r="BI367"/>
  <c r="BH367"/>
  <c r="BG367"/>
  <c r="BF367"/>
  <c r="T367"/>
  <c r="R367"/>
  <c r="P367"/>
  <c r="BK367"/>
  <c r="J367"/>
  <c r="BE367"/>
  <c r="BI356"/>
  <c r="BH356"/>
  <c r="BG356"/>
  <c r="BF356"/>
  <c r="T356"/>
  <c r="R356"/>
  <c r="P356"/>
  <c r="BK356"/>
  <c r="J356"/>
  <c r="BE356"/>
  <c r="BI331"/>
  <c r="BH331"/>
  <c r="BG331"/>
  <c r="BF331"/>
  <c r="T331"/>
  <c r="R331"/>
  <c r="P331"/>
  <c r="BK331"/>
  <c r="J331"/>
  <c r="BE331"/>
  <c r="BI294"/>
  <c r="BH294"/>
  <c r="BG294"/>
  <c r="BF294"/>
  <c r="T294"/>
  <c r="R294"/>
  <c r="P294"/>
  <c r="BK294"/>
  <c r="J294"/>
  <c r="BE294"/>
  <c r="BI290"/>
  <c r="BH290"/>
  <c r="BG290"/>
  <c r="BF290"/>
  <c r="T290"/>
  <c r="R290"/>
  <c r="P290"/>
  <c r="BK290"/>
  <c r="J290"/>
  <c r="BE290"/>
  <c r="BI282"/>
  <c r="BH282"/>
  <c r="BG282"/>
  <c r="BF282"/>
  <c r="T282"/>
  <c r="R282"/>
  <c r="P282"/>
  <c r="BK282"/>
  <c r="J282"/>
  <c r="BE282"/>
  <c r="BI278"/>
  <c r="BH278"/>
  <c r="BG278"/>
  <c r="BF278"/>
  <c r="T278"/>
  <c r="R278"/>
  <c r="P278"/>
  <c r="BK278"/>
  <c r="J278"/>
  <c r="BE278"/>
  <c r="BI264"/>
  <c r="BH264"/>
  <c r="BG264"/>
  <c r="BF264"/>
  <c r="T264"/>
  <c r="R264"/>
  <c r="P264"/>
  <c r="BK264"/>
  <c r="J264"/>
  <c r="BE264"/>
  <c r="BI255"/>
  <c r="BH255"/>
  <c r="BG255"/>
  <c r="BF255"/>
  <c r="T255"/>
  <c r="R255"/>
  <c r="P255"/>
  <c r="BK255"/>
  <c r="J255"/>
  <c r="BE255"/>
  <c r="BI251"/>
  <c r="BH251"/>
  <c r="BG251"/>
  <c r="BF251"/>
  <c r="T251"/>
  <c r="R251"/>
  <c r="P251"/>
  <c r="BK251"/>
  <c r="J251"/>
  <c r="BE251"/>
  <c r="BI247"/>
  <c r="BH247"/>
  <c r="BG247"/>
  <c r="BF247"/>
  <c r="T247"/>
  <c r="R247"/>
  <c r="P247"/>
  <c r="BK247"/>
  <c r="J247"/>
  <c r="BE247"/>
  <c r="BI244"/>
  <c r="BH244"/>
  <c r="BG244"/>
  <c r="BF244"/>
  <c r="T244"/>
  <c r="R244"/>
  <c r="P244"/>
  <c r="BK244"/>
  <c r="J244"/>
  <c r="BE244"/>
  <c r="BI240"/>
  <c r="BH240"/>
  <c r="BG240"/>
  <c r="BF240"/>
  <c r="T240"/>
  <c r="R240"/>
  <c r="P240"/>
  <c r="BK240"/>
  <c r="J240"/>
  <c r="BE240"/>
  <c r="BI237"/>
  <c r="BH237"/>
  <c r="BG237"/>
  <c r="BF237"/>
  <c r="T237"/>
  <c r="R237"/>
  <c r="P237"/>
  <c r="BK237"/>
  <c r="J237"/>
  <c r="BE237"/>
  <c r="BI205"/>
  <c r="BH205"/>
  <c r="BG205"/>
  <c r="BF205"/>
  <c r="T205"/>
  <c r="R205"/>
  <c r="P205"/>
  <c r="BK205"/>
  <c r="J205"/>
  <c r="BE205"/>
  <c r="BI201"/>
  <c r="BH201"/>
  <c r="BG201"/>
  <c r="BF201"/>
  <c r="T201"/>
  <c r="R201"/>
  <c r="P201"/>
  <c r="BK201"/>
  <c r="J201"/>
  <c r="BE201"/>
  <c r="BI197"/>
  <c r="BH197"/>
  <c r="BG197"/>
  <c r="BF197"/>
  <c r="T197"/>
  <c r="R197"/>
  <c r="P197"/>
  <c r="BK197"/>
  <c r="J197"/>
  <c r="BE197"/>
  <c r="BI194"/>
  <c r="BH194"/>
  <c r="BG194"/>
  <c r="BF194"/>
  <c r="T194"/>
  <c r="R194"/>
  <c r="P194"/>
  <c r="BK194"/>
  <c r="J194"/>
  <c r="BE194"/>
  <c r="BI190"/>
  <c r="BH190"/>
  <c r="BG190"/>
  <c r="BF190"/>
  <c r="T190"/>
  <c r="R190"/>
  <c r="P190"/>
  <c r="BK190"/>
  <c r="J190"/>
  <c r="BE190"/>
  <c r="BI187"/>
  <c r="BH187"/>
  <c r="BG187"/>
  <c r="BF187"/>
  <c r="T187"/>
  <c r="R187"/>
  <c r="P187"/>
  <c r="BK187"/>
  <c r="J187"/>
  <c r="BE187"/>
  <c r="BI179"/>
  <c r="BH179"/>
  <c r="BG179"/>
  <c r="BF179"/>
  <c r="T179"/>
  <c r="R179"/>
  <c r="P179"/>
  <c r="BK179"/>
  <c r="J179"/>
  <c r="BE179"/>
  <c r="BI170"/>
  <c r="BH170"/>
  <c r="BG170"/>
  <c r="BF170"/>
  <c r="T170"/>
  <c r="R170"/>
  <c r="P170"/>
  <c r="BK170"/>
  <c r="J170"/>
  <c r="BE170"/>
  <c r="BI158"/>
  <c r="BH158"/>
  <c r="BG158"/>
  <c r="BF158"/>
  <c r="T158"/>
  <c r="R158"/>
  <c r="P158"/>
  <c r="BK158"/>
  <c r="J158"/>
  <c r="BE158"/>
  <c r="BI152"/>
  <c r="BH152"/>
  <c r="BG152"/>
  <c r="BF152"/>
  <c r="T152"/>
  <c r="R152"/>
  <c r="P152"/>
  <c r="BK152"/>
  <c r="J152"/>
  <c r="BE152"/>
  <c r="BI146"/>
  <c r="BH146"/>
  <c r="BG146"/>
  <c r="BF146"/>
  <c r="T146"/>
  <c r="R146"/>
  <c r="P146"/>
  <c r="BK146"/>
  <c r="J146"/>
  <c r="BE146"/>
  <c r="BI144"/>
  <c r="BH144"/>
  <c r="BG144"/>
  <c r="BF144"/>
  <c r="T144"/>
  <c r="R144"/>
  <c r="P144"/>
  <c r="BK144"/>
  <c r="J144"/>
  <c r="BE144"/>
  <c r="BI142"/>
  <c r="BH142"/>
  <c r="BG142"/>
  <c r="BF142"/>
  <c r="T142"/>
  <c r="R142"/>
  <c r="P142"/>
  <c r="BK142"/>
  <c r="J142"/>
  <c r="BE142"/>
  <c r="BI134"/>
  <c r="BH134"/>
  <c r="BG134"/>
  <c r="BF134"/>
  <c r="T134"/>
  <c r="R134"/>
  <c r="P134"/>
  <c r="BK134"/>
  <c r="J134"/>
  <c r="BE134"/>
  <c r="BI127"/>
  <c r="BH127"/>
  <c r="BG127"/>
  <c r="BF127"/>
  <c r="T127"/>
  <c r="R127"/>
  <c r="P127"/>
  <c r="BK127"/>
  <c r="J127"/>
  <c r="BE127"/>
  <c r="BI117"/>
  <c r="BH117"/>
  <c r="BG117"/>
  <c r="BF117"/>
  <c r="T117"/>
  <c r="R117"/>
  <c r="P117"/>
  <c r="BK117"/>
  <c r="J117"/>
  <c r="BE117"/>
  <c r="BI108"/>
  <c r="BH108"/>
  <c r="BG108"/>
  <c r="BF108"/>
  <c r="T108"/>
  <c r="R108"/>
  <c r="P108"/>
  <c r="BK108"/>
  <c r="J108"/>
  <c r="BE108"/>
  <c r="BI101"/>
  <c r="BH101"/>
  <c r="BG101"/>
  <c r="BF101"/>
  <c r="T101"/>
  <c r="R101"/>
  <c r="P101"/>
  <c r="BK101"/>
  <c r="J101"/>
  <c r="BE101"/>
  <c r="BI94"/>
  <c r="F37"/>
  <c i="1" r="BD55"/>
  <c i="2" r="BH94"/>
  <c r="F36"/>
  <c i="1" r="BC55"/>
  <c i="2" r="BG94"/>
  <c r="F35"/>
  <c i="1" r="BB55"/>
  <c i="2" r="BF94"/>
  <c r="J34"/>
  <c i="1" r="AW55"/>
  <c i="2" r="F34"/>
  <c i="1" r="BA55"/>
  <c i="2" r="T94"/>
  <c r="T93"/>
  <c r="T92"/>
  <c r="T91"/>
  <c r="R94"/>
  <c r="R93"/>
  <c r="R92"/>
  <c r="R91"/>
  <c r="P94"/>
  <c r="P93"/>
  <c r="P92"/>
  <c r="P91"/>
  <c i="1" r="AU55"/>
  <c i="2" r="BK94"/>
  <c r="BK93"/>
  <c r="J93"/>
  <c r="BK92"/>
  <c r="J92"/>
  <c r="BK91"/>
  <c r="J91"/>
  <c r="J59"/>
  <c r="J30"/>
  <c i="1" r="AG55"/>
  <c i="2" r="J94"/>
  <c r="BE94"/>
  <c r="J33"/>
  <c i="1" r="AV55"/>
  <c i="2" r="F33"/>
  <c i="1" r="AZ55"/>
  <c i="2" r="J61"/>
  <c r="J60"/>
  <c r="J88"/>
  <c r="J87"/>
  <c r="F87"/>
  <c r="F85"/>
  <c r="E83"/>
  <c r="J55"/>
  <c r="J54"/>
  <c r="F54"/>
  <c r="F52"/>
  <c r="E50"/>
  <c r="J39"/>
  <c r="J18"/>
  <c r="E18"/>
  <c r="F88"/>
  <c r="F55"/>
  <c r="J17"/>
  <c r="J12"/>
  <c r="J85"/>
  <c r="J52"/>
  <c r="E7"/>
  <c r="E81"/>
  <c r="E48"/>
  <c i="1" r="BD54"/>
  <c r="W33"/>
  <c r="BC54"/>
  <c r="W32"/>
  <c r="BB54"/>
  <c r="W31"/>
  <c r="BA54"/>
  <c r="W30"/>
  <c r="AZ54"/>
  <c r="W29"/>
  <c r="AY54"/>
  <c r="AX54"/>
  <c r="AW54"/>
  <c r="AK30"/>
  <c r="AV54"/>
  <c r="AK29"/>
  <c r="AU54"/>
  <c r="AT54"/>
  <c r="AS54"/>
  <c r="AG54"/>
  <c r="AK26"/>
  <c r="AT59"/>
  <c r="AN59"/>
  <c r="AT58"/>
  <c r="AN58"/>
  <c r="AT57"/>
  <c r="AN57"/>
  <c r="AT56"/>
  <c r="AN56"/>
  <c r="AT55"/>
  <c r="AN55"/>
  <c r="AN54"/>
  <c r="L50"/>
  <c r="AM50"/>
  <c r="AM49"/>
  <c r="L49"/>
  <c r="AM47"/>
  <c r="L47"/>
  <c r="L45"/>
  <c r="L44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<sst xmlns="http://schemas.openxmlformats.org/spreadsheetml/2006/main">
  <si>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</si>
  <si>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</si>
  <si>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</si>
  <si>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</si>
  <si>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</si>
  <si>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{3d47e9be-7cc1-4832-979f-117e71a49a62}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</si>
  <si>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</si>
  <si>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</si>
  <si>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</si>
  <si>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</si>
  <si>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</si>
  <si>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</si>
  <si>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</si>
  <si>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</si>
  <si>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ZibohKanalHlStoky</t>
  </si>
  <si>
    <t xml:space="preserve">Měnit lze pouze buňky se žlutým podbarvením!_x000d_
_x000d_
1) na prvním listu Rekapitulace stavby vyplňte v sestavě_x000d_
_x000d_
    a) Souhrnný list_x000d_
       - údaje o Zhotoviteli_x000d_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Zhotoviteli, pokud se liší od údajů o Zhotoviteli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</si>
  <si>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</si>
  <si>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Kanalizace Kolín - Zibohlavy</t>
  </si>
  <si>
    <t>KSO:</t>
  </si>
  <si>
    <t>827 2</t>
  </si>
  <si>
    <t>CC-CZ:</t>
  </si>
  <si>
    <t>Místo:</t>
  </si>
  <si>
    <t>Zibohlavy</t>
  </si>
  <si>
    <t>Datum:</t>
  </si>
  <si>
    <t>8. 1. 2018</t>
  </si>
  <si>
    <t>Zadavatel:</t>
  </si>
  <si>
    <t>IČ:</t>
  </si>
  <si>
    <t>Město Kolín</t>
  </si>
  <si>
    <t>DIČ:</t>
  </si>
  <si>
    <t>Uchazeč:</t>
  </si>
  <si>
    <t>Vyplň údaj</t>
  </si>
  <si>
    <t>Projektant:</t>
  </si>
  <si>
    <t>VODOS Kolín s.r.o.</t>
  </si>
  <si>
    <t>True</t>
  </si>
  <si>
    <t>Zpracovatel:</t>
  </si>
  <si>
    <t>Pešek</t>
  </si>
  <si>
    <t>Poznámka:</t>
  </si>
  <si>
    <t>Soupis prací je sestaven s využitím položek Cenové soustavy ÚRS. Cenové a technické_x000d_
podmínky položek Cenové soustavy ÚRS, které nejsou uvedeny v soupisu prací_x000d_
(informace z tzv. úvodních částí katalogů) jsou neomezeně dálkově k dispozici na_x000d_
www.cs-urs.cz. Položky soupisu prací, které nemají ve sloupci „Cenová soustava“_x000d_
uveden žádný údaj, nepochází z Cenové soustavy ÚRS.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</si>
  <si>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</si>
  <si>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</si>
  <si>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</si>
  <si>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</si>
  <si>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</si>
  <si>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</si>
  <si>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</si>
  <si>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</si>
  <si>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</si>
  <si>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</si>
  <si>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</si>
  <si>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</si>
  <si>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</si>
  <si>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</si>
  <si>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</si>
  <si>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</si>
  <si>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</si>
  <si>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</si>
  <si>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</si>
  <si>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</si>
  <si>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</si>
  <si>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</si>
  <si>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</si>
  <si>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</si>
  <si>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</si>
  <si>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</si>
  <si>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</si>
  <si>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</si>
  <si>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</si>
  <si>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</si>
  <si>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</si>
  <si>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</si>
  <si>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</si>
  <si>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</si>
  <si>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</si>
  <si>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</si>
  <si>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</si>
  <si>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</si>
  <si>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</si>
  <si>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ZibohKanalHlStok</t>
  </si>
  <si>
    <t>STA</t>
  </si>
  <si>
    <t>1</t>
  </si>
  <si>
    <t>{a27b2eed-a851-480d-a865-b50bf8670d9e}</t>
  </si>
  <si>
    <t>2</t>
  </si>
  <si>
    <t>ZobohKanalVedlStok</t>
  </si>
  <si>
    <t>{8f46341f-4a09-4595-b445-9738e7eafc35}</t>
  </si>
  <si>
    <t>ZibohPriv</t>
  </si>
  <si>
    <t>Kanalizační přivaděč Zibohlavy - Radovesnice</t>
  </si>
  <si>
    <t>{787144bc-9bda-41a7-a044-99261b54c512}</t>
  </si>
  <si>
    <t>ZobohKanalPrip</t>
  </si>
  <si>
    <t>{1f374d65-aef8-4f2e-a7a4-cf6390b7d562}</t>
  </si>
  <si>
    <t>VonZibohKanal</t>
  </si>
  <si>
    <t>VON</t>
  </si>
  <si>
    <t>{449a3533-3904-4c13-a4ac-d63cc14ec887}</t>
  </si>
  <si>
    <t>hljam</t>
  </si>
  <si>
    <t>Hloubení jam</t>
  </si>
  <si>
    <t>64,08</t>
  </si>
  <si>
    <t>hlryh</t>
  </si>
  <si>
    <t>hloubení rýh</t>
  </si>
  <si>
    <t>3115,54</t>
  </si>
  <si>
    <t>KRYCÍ LIST SOUPISU PRACÍ</t>
  </si>
  <si>
    <t>Objekt:</t>
  </si>
  <si>
    <t>ZibohKanalHlStok - Kanalizace Kolín - Zibohlavy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</si>
  <si>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</si>
  <si>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</si>
  <si>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</si>
  <si>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</si>
  <si>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</si>
  <si>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</si>
  <si>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</si>
  <si>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</si>
  <si>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4 - Vodorovné konstrukce</t>
  </si>
  <si>
    <t xml:space="preserve">    5 - Komunikace</t>
  </si>
  <si>
    <t xml:space="preserve">    8 - Trubní vedení</t>
  </si>
  <si>
    <t xml:space="preserve">    9 - Ostatní konstrukce a práce-bourání</t>
  </si>
  <si>
    <t xml:space="preserve">      99 - Přesun hmot</t>
  </si>
  <si>
    <t>PSV - Práce a dodávky PSV</t>
  </si>
  <si>
    <t xml:space="preserve">    711 - Izolace proti vodě, vlhkosti a plynům</t>
  </si>
  <si>
    <t xml:space="preserve">    722 - Zdravotechnika - vnitřní vodovod</t>
  </si>
  <si>
    <t xml:space="preserve">    744 - Elektromontáže - rozvody vodičů měděných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</si>
  <si>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</si>
  <si>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</si>
  <si>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</si>
  <si>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</si>
  <si>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</si>
  <si>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</si>
  <si>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</si>
  <si>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</si>
  <si>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</si>
  <si>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</si>
  <si>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</si>
  <si>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</si>
  <si>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</si>
  <si>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</si>
  <si>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</si>
  <si>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</si>
  <si>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</si>
  <si>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</si>
  <si>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113107232</t>
  </si>
  <si>
    <t>Odstranění podkladu pl přes 200 m2 z betonu prostého tl 300 mm</t>
  </si>
  <si>
    <t>m2</t>
  </si>
  <si>
    <t>CS ÚRS 2017 01</t>
  </si>
  <si>
    <t>4</t>
  </si>
  <si>
    <t>-831123197</t>
  </si>
  <si>
    <t>PP</t>
  </si>
  <si>
    <t>Odstranění podkladů nebo krytů s přemístěním hmot na skládku na vzdálenost do 20 m nebo s naložením na dopravní prostředek v ploše jednotlivě přes 200 m2 z betonu prostého, o tl. vrstvy přes 150 do 300 mm</t>
  </si>
  <si>
    <t>VV</t>
  </si>
  <si>
    <t>" viz příloha č. D.3 Podélné profily, D.4 Vzorové uložení"</t>
  </si>
  <si>
    <t>"asfaltová vozovka SÚS"</t>
  </si>
  <si>
    <t>"stoka A"</t>
  </si>
  <si>
    <t>(4,6+396,3)*1</t>
  </si>
  <si>
    <t>Součet</t>
  </si>
  <si>
    <t>113107222</t>
  </si>
  <si>
    <t>Odstranění podkladu pl nad 200 m2 z kameniva drceného tl 200 mm</t>
  </si>
  <si>
    <t>362201875</t>
  </si>
  <si>
    <t>" viz příloha č. D.3 podélné profily, D.4 vzorové uložení"</t>
  </si>
  <si>
    <t>4,6*1</t>
  </si>
  <si>
    <t>396,3*1</t>
  </si>
  <si>
    <t>3</t>
  </si>
  <si>
    <t>113107223</t>
  </si>
  <si>
    <t>Odstranění podkladu pl nad 200 m2 z kameniva drceného tl 300 mm</t>
  </si>
  <si>
    <t>CS ÚRS 2013 01</t>
  </si>
  <si>
    <t>-1233757882</t>
  </si>
  <si>
    <t>"asfaltová vozovka místní"</t>
  </si>
  <si>
    <t>195,8*1</t>
  </si>
  <si>
    <t>(88,3+216,4)*1,6</t>
  </si>
  <si>
    <t>"výtlak"</t>
  </si>
  <si>
    <t>(22,9+9,8)*1</t>
  </si>
  <si>
    <t>113107241</t>
  </si>
  <si>
    <t>Odstranění podkladu pl přes 200 m2 živičných tl 50 mm</t>
  </si>
  <si>
    <t>-434049871</t>
  </si>
  <si>
    <t>Odstranění podkladů nebo krytů s přemístěním hmot na skládku na vzdálenost do 20 m nebo s naložením na dopravní prostředek v ploše jednotlivě přes 200 m2 živičných, o tl. vrstvy do 50 mm</t>
  </si>
  <si>
    <t>"asfaltová vozovka"</t>
  </si>
  <si>
    <t>"stoka + výtlak"</t>
  </si>
  <si>
    <t>5</t>
  </si>
  <si>
    <t>113107242</t>
  </si>
  <si>
    <t>Odstranění podkladu pl nad 200 m2 živičných tl 100 mm</t>
  </si>
  <si>
    <t>1114772671</t>
  </si>
  <si>
    <t>" viz příloha č. D.3 Podélné profily, D.4 Vzorové uložení, D.6.1 Tabulka přípojek"</t>
  </si>
  <si>
    <t>6</t>
  </si>
  <si>
    <t>113154223</t>
  </si>
  <si>
    <t>Frézování živičného krytu tl 50 mm pruh š 1 m pl do 1000 m2 bez překážek v trase</t>
  </si>
  <si>
    <t>-345760500</t>
  </si>
  <si>
    <t>Frézování živičného podkladu nebo krytu s naložením na dopravní prostředek plochy přes 500 do 1 000 m2 bez překážek v trase pruhu šířky do 1 m, tloušťky vrstvy 50 mm</t>
  </si>
  <si>
    <t>(195,8+88,3+216,4)*1</t>
  </si>
  <si>
    <t>7</t>
  </si>
  <si>
    <t>115101202</t>
  </si>
  <si>
    <t>Čerpání vody na dopravní výšku do 10 m průměrný přítok do 1000 l/min</t>
  </si>
  <si>
    <t>hod</t>
  </si>
  <si>
    <t>392288095</t>
  </si>
  <si>
    <t>8</t>
  </si>
  <si>
    <t>115101301</t>
  </si>
  <si>
    <t>Pohotovost čerpací soupravy pro dopravní výšku do 10 m přítok do 500 l/min</t>
  </si>
  <si>
    <t>den</t>
  </si>
  <si>
    <t>1492050222</t>
  </si>
  <si>
    <t>9</t>
  </si>
  <si>
    <t>119001401</t>
  </si>
  <si>
    <t>Dočasné zajištění potrubí ocelového nebo litinového DN do 200</t>
  </si>
  <si>
    <t>m</t>
  </si>
  <si>
    <t>-1555476723</t>
  </si>
  <si>
    <t>"viz přílohy č. D.2.2 Podélné profily"</t>
  </si>
  <si>
    <t>7*1</t>
  </si>
  <si>
    <t>3*1,4</t>
  </si>
  <si>
    <t>10</t>
  </si>
  <si>
    <t>119001421</t>
  </si>
  <si>
    <t>Dočasné zajištění kabelů a kabelových tratí ze 3 volně ložených kabelů</t>
  </si>
  <si>
    <t>721632317</t>
  </si>
  <si>
    <t>"viz přílohy č. D.3 Podélné profily"</t>
  </si>
  <si>
    <t>7*1,4</t>
  </si>
  <si>
    <t>25*1</t>
  </si>
  <si>
    <t>11</t>
  </si>
  <si>
    <t>120001101</t>
  </si>
  <si>
    <t>Příplatek za ztížení vykopávky v blízkosti podzemního vedení</t>
  </si>
  <si>
    <t>m3</t>
  </si>
  <si>
    <t>1215851292</t>
  </si>
  <si>
    <t>"Stoka A"</t>
  </si>
  <si>
    <t>1,55*1,05*25</t>
  </si>
  <si>
    <t>1,575*1,075*5</t>
  </si>
  <si>
    <t>1,61*1,11*2</t>
  </si>
  <si>
    <t>"Stoky B, C"</t>
  </si>
  <si>
    <t>1,55*1,05*7*1,4</t>
  </si>
  <si>
    <t>1,59*1,09*1,4</t>
  </si>
  <si>
    <t>1,61*1,11*2*1,4</t>
  </si>
  <si>
    <t>12</t>
  </si>
  <si>
    <t>121101101</t>
  </si>
  <si>
    <t>Sejmutí ornice s přemístěním na vzdálenost do 50 m</t>
  </si>
  <si>
    <t>478952121</t>
  </si>
  <si>
    <t>" viz příloha č. D.3 podélné profily, D.4 vzorové uložení, D.6.1 Tabulka přípojek"</t>
  </si>
  <si>
    <t>"stoky"</t>
  </si>
  <si>
    <t>56,4*1*0,1</t>
  </si>
  <si>
    <t>66,9*1*0,1</t>
  </si>
  <si>
    <t>43,6*1*0,1</t>
  </si>
  <si>
    <t>3,5*1*0,1</t>
  </si>
  <si>
    <t>13</t>
  </si>
  <si>
    <t>131201201</t>
  </si>
  <si>
    <t>Hloubení jam zapažených v hornině tř. 3 objemu do 100 m3</t>
  </si>
  <si>
    <t>476921239</t>
  </si>
  <si>
    <t>"viz příloha č. D.2 Stavební situace, D.6 Čerpací stanice ČS1, D.7 Čerpací stanice ČS2"</t>
  </si>
  <si>
    <t>"jáma pro ČS"</t>
  </si>
  <si>
    <t>3*3*2,97-3*3*0,1</t>
  </si>
  <si>
    <t>3*3*4,6-3*3*0,35</t>
  </si>
  <si>
    <t>hljam*0,6</t>
  </si>
  <si>
    <t>14</t>
  </si>
  <si>
    <t>131201209</t>
  </si>
  <si>
    <t>Příplatek za lepivost u hloubení jam zapažených v hornině tř. 3</t>
  </si>
  <si>
    <t>556187457</t>
  </si>
  <si>
    <t>31,258/2</t>
  </si>
  <si>
    <t>131301201</t>
  </si>
  <si>
    <t>Hloubení jam zapažených v hornině tř. 4 objemu do 100 m3</t>
  </si>
  <si>
    <t>-1490222336</t>
  </si>
  <si>
    <t>Hloubení zapažených jam a zářezů s urovnáním dna do předepsaného profilu a spádu v hornině tř. 4 do 100 m3</t>
  </si>
  <si>
    <t>hljam*0,15</t>
  </si>
  <si>
    <t>16</t>
  </si>
  <si>
    <t>131301209</t>
  </si>
  <si>
    <t>Příplatek za lepivost u hloubení jam zapažených v hornině tř. 4</t>
  </si>
  <si>
    <t>374763210</t>
  </si>
  <si>
    <t>7,814/2</t>
  </si>
  <si>
    <t>17</t>
  </si>
  <si>
    <t>131401201</t>
  </si>
  <si>
    <t>Hloubení jam zapažených v hornině tř. 5 objemu do 100 m3</t>
  </si>
  <si>
    <t>38298716</t>
  </si>
  <si>
    <t>18</t>
  </si>
  <si>
    <t>131501201</t>
  </si>
  <si>
    <t>Hloubení jam zapažených v hornině tř. 6 objemu do 100 m3</t>
  </si>
  <si>
    <t>-2100200253</t>
  </si>
  <si>
    <t>hljam*0,1</t>
  </si>
  <si>
    <t>19</t>
  </si>
  <si>
    <t>132201203</t>
  </si>
  <si>
    <t>Hloubení rýh š do 2000 mm v hornině tř. 3 objemu do 5000 m3</t>
  </si>
  <si>
    <t>-1842652702</t>
  </si>
  <si>
    <t>Hloubení zapažených i nezapažených rýh šířky přes 600 do 2 000 mm s urovnáním dna do předepsaného profilu a spádu v hornině tř. 3 přes 1 000 do 5 000 m3</t>
  </si>
  <si>
    <t>"hlavní řady"</t>
  </si>
  <si>
    <t>"řad A"</t>
  </si>
  <si>
    <t>397,3*3,19*1-397,3*0,25*1</t>
  </si>
  <si>
    <t>120*2,085*1-120*0,1*1</t>
  </si>
  <si>
    <t>202,7*2,284*1-202,7*0,35*1</t>
  </si>
  <si>
    <t>43,6*2,215*1-43,6*0,1*1</t>
  </si>
  <si>
    <t>"řad B"</t>
  </si>
  <si>
    <t>88,3*2,2*0,8-88,3*0,35*0,8</t>
  </si>
  <si>
    <t>3,5*2,36*1-3,5*0,1*1</t>
  </si>
  <si>
    <t>"řad C"</t>
  </si>
  <si>
    <t>216,4*3,25*0,8-216,4*0,35*0,8</t>
  </si>
  <si>
    <t>"výtlak V1"</t>
  </si>
  <si>
    <t>3,5*2,36*0,6-3,5*0,1*0,6</t>
  </si>
  <si>
    <t>99,5*2,06*0,6-99,5*0,35*0,6</t>
  </si>
  <si>
    <t>"výtlak V2"</t>
  </si>
  <si>
    <t>219,1*2,4*0,6-219,1*0,35*0,6</t>
  </si>
  <si>
    <t>23*2,01*1-23*0,35*1</t>
  </si>
  <si>
    <t>"rozšíření výkopu u šachet"</t>
  </si>
  <si>
    <t>"v samostatné rýze"</t>
  </si>
  <si>
    <t>5*(0,8*1,8*2)-0,8*1,8*0,1</t>
  </si>
  <si>
    <t>9*(0,8*1,8*3,24)-0,8*1,8*0,25</t>
  </si>
  <si>
    <t>11*(0,8*1,8*2,14)-0,8*1,8*0,35</t>
  </si>
  <si>
    <t>"ve společné rýze"</t>
  </si>
  <si>
    <t>10*(0,4*1,8*2,64)-0,4*1,8*0,35</t>
  </si>
  <si>
    <t>(PI*1,5*1,5*2,97)-(PI*1,5*1,5*0,1)</t>
  </si>
  <si>
    <t>(PI*1,5*1,5*4,6)-(PI*1,5*1,5*0,1)</t>
  </si>
  <si>
    <t>3*(0,8*1,8*2,293)-0,8*1,8*0,1</t>
  </si>
  <si>
    <t>hlryh*0,6</t>
  </si>
  <si>
    <t>20</t>
  </si>
  <si>
    <t>132201209</t>
  </si>
  <si>
    <t>Příplatek za lepivost k hloubení rýh š do 2000 mm v hornině tř. 3</t>
  </si>
  <si>
    <t>-244726978</t>
  </si>
  <si>
    <t>hlryh*0,6/2</t>
  </si>
  <si>
    <t>132301202</t>
  </si>
  <si>
    <t>Hloubení rýh š do 2000 mm v hornině tř. 4 objemu do 1000 m3</t>
  </si>
  <si>
    <t>-1438852117</t>
  </si>
  <si>
    <t>Hloubení zapažených i nezapažených rýh šířky přes 600 do 2 000 mm s urovnáním dna do předepsaného profilu a spádu v hornině tř. 4 přes 100 do 1 000 m3</t>
  </si>
  <si>
    <t>"viz příloha č. D.2 Stavební situace, D.3 Podélný profil, D.4 Vzorové uložení"</t>
  </si>
  <si>
    <t>hlryh*0,15</t>
  </si>
  <si>
    <t>22</t>
  </si>
  <si>
    <t>132301209</t>
  </si>
  <si>
    <t>Příplatek za lepivost k hloubení rýh š do 2000 mm v hornině tř. 4</t>
  </si>
  <si>
    <t>-1996492259</t>
  </si>
  <si>
    <t>hlryh*0,15/2</t>
  </si>
  <si>
    <t>23</t>
  </si>
  <si>
    <t>132401201</t>
  </si>
  <si>
    <t>Hloubení rýh š do 2000 mm v hornině tř. 5</t>
  </si>
  <si>
    <t>1627160706</t>
  </si>
  <si>
    <t>24</t>
  </si>
  <si>
    <t>132501201</t>
  </si>
  <si>
    <t>Hloubení rýh š do 2000 mm v hornině tř. 6</t>
  </si>
  <si>
    <t>-2053091976</t>
  </si>
  <si>
    <t>hlryh*0,1</t>
  </si>
  <si>
    <t>25</t>
  </si>
  <si>
    <t>151811111</t>
  </si>
  <si>
    <t>Osazení a odstranění pažicího boxu těžkého hl výkopu do 4 m š do 1,2 m</t>
  </si>
  <si>
    <t>36774650</t>
  </si>
  <si>
    <t>Pažicí boxy pro pažení a rozepření stěn rýh podzemního vedení těžké osazení a odstranění hloubka výkopu do 4 m, šířka do 1,2 m</t>
  </si>
  <si>
    <t>"stoka A "</t>
  </si>
  <si>
    <t>308,9*2,59*2</t>
  </si>
  <si>
    <t>344,9*2,58*2</t>
  </si>
  <si>
    <t>"Výtlak V2"</t>
  </si>
  <si>
    <t>23*2,01*2</t>
  </si>
  <si>
    <t>26</t>
  </si>
  <si>
    <t>151811112</t>
  </si>
  <si>
    <t>Osazení a odstranění pažicího boxu těžkého hl výkopu do 4 m š do 2,5 m</t>
  </si>
  <si>
    <t>957996859</t>
  </si>
  <si>
    <t>Pažicí boxy pro pažení a rozepření stěn rýh podzemního vedení těžké osazení a odstranění hloubka výkopu do 4 m, šířka přes 1,2 do 2,5 m</t>
  </si>
  <si>
    <t>"stoka B"</t>
  </si>
  <si>
    <t>91,8*2,23*1</t>
  </si>
  <si>
    <t>"stoka C"</t>
  </si>
  <si>
    <t>216,4*3,25*1</t>
  </si>
  <si>
    <t>"Výtlak V1"</t>
  </si>
  <si>
    <t>2,1*103*1</t>
  </si>
  <si>
    <t>206,9*2,29*1</t>
  </si>
  <si>
    <t>"pro rozšíření u šachet"</t>
  </si>
  <si>
    <t>1,8*2,498*2*35</t>
  </si>
  <si>
    <t>27</t>
  </si>
  <si>
    <t>151811113</t>
  </si>
  <si>
    <t>Osazení a odstranění pažicího boxu těžkého hl výkopu do 4 m š do 5 m</t>
  </si>
  <si>
    <t>1802147790</t>
  </si>
  <si>
    <t>Pažicí boxy pro pažení a rozepření stěn rýh podzemního vedení těžké osazení a odstranění hloubka výkopu do 4 m, šířka přes 2,5 do 5 m</t>
  </si>
  <si>
    <t>"viz příloha č. D.2 Stavební situace, D.7.1 Čerpací stanice ČS1"</t>
  </si>
  <si>
    <t>2,97*3*4</t>
  </si>
  <si>
    <t>28</t>
  </si>
  <si>
    <t>151811121</t>
  </si>
  <si>
    <t>Osazení a odstranění pažicího boxu těžkého hl výkopu do 6 m š do 1,2 m</t>
  </si>
  <si>
    <t>861512720</t>
  </si>
  <si>
    <t>Pažicí boxy pro pažení a rozepření stěn rýh podzemního vedení těžké osazení a odstranění hloubka výkopu přes 4 do 6 m, šířka do 1,2 m</t>
  </si>
  <si>
    <t>12,2*4,32*1</t>
  </si>
  <si>
    <t>109,8*4,13*2</t>
  </si>
  <si>
    <t>29</t>
  </si>
  <si>
    <t>151811123</t>
  </si>
  <si>
    <t>Osazení a odstranění pažicího boxu těžkého hl výkopu do 6 m š do 5 m</t>
  </si>
  <si>
    <t>-232206508</t>
  </si>
  <si>
    <t>Pažicí boxy pro pažení a rozepření stěn rýh podzemního vedení těžké osazení a odstranění hloubka výkopu přes 4 do 6 m, šířka přes 2,5 do 5 m</t>
  </si>
  <si>
    <t>"viz příloha č. D.2 Stavební situace, D.7.2 Čerpací stanice ČS2"</t>
  </si>
  <si>
    <t>4,6*3*4</t>
  </si>
  <si>
    <t>30</t>
  </si>
  <si>
    <t>161101101</t>
  </si>
  <si>
    <t>Svislé přemístění výkopku z horniny tř. 1 až 4 hl výkopu do 2,5 m</t>
  </si>
  <si>
    <t>-436871775</t>
  </si>
  <si>
    <t>17,7*1,94*1-17,7*1*0,1</t>
  </si>
  <si>
    <t>47*2,1*1-47*1*0,1</t>
  </si>
  <si>
    <t>7,9*2,27*1-7,9*1*0,25</t>
  </si>
  <si>
    <t>21,8*2,12*1-21,8*1*0,1</t>
  </si>
  <si>
    <t>26,7*2,12*1-26,7*1*0,1</t>
  </si>
  <si>
    <t>14,5*2,15*1-6,7*1*0,1-7,8*1*0,25</t>
  </si>
  <si>
    <t>50*2,28*1-50*1*0,25</t>
  </si>
  <si>
    <t>32*2,23*1-32*1*0,1</t>
  </si>
  <si>
    <t>11,6*2,2*1-11,6*1*0,1</t>
  </si>
  <si>
    <t>7,1*2,23*1-7,1*1*0,25</t>
  </si>
  <si>
    <t>47*2,24*1-47*1*0,25</t>
  </si>
  <si>
    <t>9,1*2,26*1-9,1*1*0,25</t>
  </si>
  <si>
    <t>23*2,25*1-23*1*0,25</t>
  </si>
  <si>
    <t>19,2*2,24*1-19,2*1*0,25</t>
  </si>
  <si>
    <t>50*2,25*1-50*1*0,25</t>
  </si>
  <si>
    <t>16,5*2,27*1-16,5*1*0,25</t>
  </si>
  <si>
    <t>24*2,27*1-24*1*0,25</t>
  </si>
  <si>
    <t>"Stoka B a C"</t>
  </si>
  <si>
    <t>34,8*2,28*0,8-3,48*0,8*0,35</t>
  </si>
  <si>
    <t>18,6*2,15*0,8-18,6*0,8*0,35</t>
  </si>
  <si>
    <t>19,4*2,09*0,8-19,4*0,8*0,35</t>
  </si>
  <si>
    <t>23*2,09*0,8-23*0,8*0,35</t>
  </si>
  <si>
    <t>3,5*2,35*0,6-3,5*0,6*0,1</t>
  </si>
  <si>
    <t>99,5*2,06*0,6-99,5*0,6*0,1</t>
  </si>
  <si>
    <t>188*2,03*0,6-188*0,6*0,35</t>
  </si>
  <si>
    <t>"Rozšíření u šachet"</t>
  </si>
  <si>
    <t>5*(2*0,8*1,8)-5*(0,1*0,8*1,8)</t>
  </si>
  <si>
    <t>2*(2,175*0,8*1,8)-2*(0,25*0,8*1,8)</t>
  </si>
  <si>
    <t>11*(2,14*0,8*1,8)-11*(0,35*0,8*1,8)</t>
  </si>
  <si>
    <t>5*(2,01*0,4*1,8)-5*(0,35*0,4*1,8)</t>
  </si>
  <si>
    <t>1368,069*0,75</t>
  </si>
  <si>
    <t>31</t>
  </si>
  <si>
    <t>161101102</t>
  </si>
  <si>
    <t>Svislé přemístění výkopku z horniny tř. 1 až 4 hl výkopu do 4 m</t>
  </si>
  <si>
    <t>1449689687</t>
  </si>
  <si>
    <t>50*2,78*1-50*1*0,25</t>
  </si>
  <si>
    <t>41,3*3,92*1-41,3*1*0,25</t>
  </si>
  <si>
    <t>50*3,48*1-50*1*0,25</t>
  </si>
  <si>
    <t>50*3,61*1-50*1*0,25</t>
  </si>
  <si>
    <t>48,6*3,13*1-48,6*1*0,25</t>
  </si>
  <si>
    <t>6,9*2,56*1-6,9*1*0,25</t>
  </si>
  <si>
    <t>"Stoka C"</t>
  </si>
  <si>
    <t>35,2*3,49*0,8-35,2*0,8*0,35</t>
  </si>
  <si>
    <t>32,1*3,21*0,8-32,1*0,8*0,35</t>
  </si>
  <si>
    <t>41,1*3,25*0,8-41,1*0,8*0,35</t>
  </si>
  <si>
    <t>46,1*3,54*0,8-46,1*0,8*0,35</t>
  </si>
  <si>
    <t>12,5*3,52*0,8-12,5*0,8*0,35</t>
  </si>
  <si>
    <t>50*2,74*0,8-50*0,8*0,35</t>
  </si>
  <si>
    <t>40,8*3,26*0,6-40,8*0,6*0,35</t>
  </si>
  <si>
    <t>6*(3,42*0,8*1,8)-6*(0,25*0,8*1,8)</t>
  </si>
  <si>
    <t>5*(3,27*0,8*1,8)-6*(0,35*0,8*1,8)</t>
  </si>
  <si>
    <t>"čerpací stanice"</t>
  </si>
  <si>
    <t>2,97*3*3-3*3*0,1</t>
  </si>
  <si>
    <t>1410,62*0,75</t>
  </si>
  <si>
    <t>32</t>
  </si>
  <si>
    <t>161101103</t>
  </si>
  <si>
    <t>Svislé přemístění výkopku z horniny tř. 1 až 4 hl výkopu do 6 m</t>
  </si>
  <si>
    <t>736845056</t>
  </si>
  <si>
    <t>50*4,21*1-50*1*0,25</t>
  </si>
  <si>
    <t>41,6*4,07*1-41,61*0,25</t>
  </si>
  <si>
    <t>4,23*0,8*1,8-0,25*0,8*1,8</t>
  </si>
  <si>
    <t>"čerpací stanice ČS2"</t>
  </si>
  <si>
    <t>4,6*3*3-0,35*3*3</t>
  </si>
  <si>
    <t>400,891*0,75</t>
  </si>
  <si>
    <t>33</t>
  </si>
  <si>
    <t>161101151</t>
  </si>
  <si>
    <t>Svislé přemístění výkopku z horniny tř. 5 až 7 hl výkopu do 2,5 m</t>
  </si>
  <si>
    <t>884429357</t>
  </si>
  <si>
    <t>1368,069*0,25</t>
  </si>
  <si>
    <t>34</t>
  </si>
  <si>
    <t>161101152</t>
  </si>
  <si>
    <t>Svislé přemístění výkopku z horniny tř. 5 až 7 hl výkopu do 4 m</t>
  </si>
  <si>
    <t>-456528468</t>
  </si>
  <si>
    <t>1410,62*0,25</t>
  </si>
  <si>
    <t>35</t>
  </si>
  <si>
    <t>161101153</t>
  </si>
  <si>
    <t>Svislé přemístění výkopku z horniny tř. 5 až 7 hl výkopu do 6 m</t>
  </si>
  <si>
    <t>-1707616561</t>
  </si>
  <si>
    <t>400,891*0,25</t>
  </si>
  <si>
    <t>36</t>
  </si>
  <si>
    <t>162701105</t>
  </si>
  <si>
    <t>Vodorovné přemístění do 10000 m výkopku z horniny tř. 1 až 4</t>
  </si>
  <si>
    <t>-1731204059</t>
  </si>
  <si>
    <t>(hlryh+hljam-2180,88+(4276,51/2))*0,75</t>
  </si>
  <si>
    <t>37</t>
  </si>
  <si>
    <t>162701109</t>
  </si>
  <si>
    <t>Příplatek k vodorovnému přemístění výkopku z horniny tř. 1 až 4 ZKD 1000 m přes 10000 m</t>
  </si>
  <si>
    <t>-1053819533</t>
  </si>
  <si>
    <t>2352,746*6</t>
  </si>
  <si>
    <t>38</t>
  </si>
  <si>
    <t>162701155</t>
  </si>
  <si>
    <t>Vodorovné přemístění do 10000 m výkopku z horniny tř. 5 až 7</t>
  </si>
  <si>
    <t>821546298</t>
  </si>
  <si>
    <t>(hlryh+hljam-2180,88+(4276,51/2))*0,25</t>
  </si>
  <si>
    <t>39</t>
  </si>
  <si>
    <t>162701159</t>
  </si>
  <si>
    <t>Příplatek k vodorovnému přemístění výkopku z horniny tř. 5 až 7 ZKD 1000 m přes 10000 m</t>
  </si>
  <si>
    <t>1944189575</t>
  </si>
  <si>
    <t>784,249*6</t>
  </si>
  <si>
    <t>40</t>
  </si>
  <si>
    <t>171201201</t>
  </si>
  <si>
    <t>Uložení sypaniny na skládky</t>
  </si>
  <si>
    <t>775519943</t>
  </si>
  <si>
    <t>(hlryh+hljam-2180,88+(4276,51/2))</t>
  </si>
  <si>
    <t>41</t>
  </si>
  <si>
    <t>174101101</t>
  </si>
  <si>
    <t>Zásyp jam, šachet rýh nebo kolem objektů sypaninou se zhutněním</t>
  </si>
  <si>
    <t>1293781987</t>
  </si>
  <si>
    <t>"viz příloha č. D.4 Vzorové uložení"</t>
  </si>
  <si>
    <t>"stoky a přípojky"</t>
  </si>
  <si>
    <t>397,3*2,04*1</t>
  </si>
  <si>
    <t>120*1,285*1</t>
  </si>
  <si>
    <t>202,7*1,284*1</t>
  </si>
  <si>
    <t>43,6*1,465*1</t>
  </si>
  <si>
    <t>154,5*2,41*0,8</t>
  </si>
  <si>
    <t>154,5*1,257*0,6</t>
  </si>
  <si>
    <t>150,2*1,475*0,8</t>
  </si>
  <si>
    <t>150,2*1,547*0,6</t>
  </si>
  <si>
    <t>3,5*1,53*1,4</t>
  </si>
  <si>
    <t>34,1*1,25*1</t>
  </si>
  <si>
    <t>3*3*2,97-(PI*1*1*2,97)+0,36*(PI*0,3*(2,34*2,34-2*2))</t>
  </si>
  <si>
    <t>3*3*4,6-(PI*1*1*4,6)</t>
  </si>
  <si>
    <t>"rozšíření šachet"</t>
  </si>
  <si>
    <t>5*(0,8*1,8*2)-5*(0,7*1,8*0,8)</t>
  </si>
  <si>
    <t>9*(0,8*1,8*3,24)-9*(0,85*1,8*0,8)</t>
  </si>
  <si>
    <t>11*(0,8*1,8*2,14)-11*(0,9*1,8*0,8)</t>
  </si>
  <si>
    <t>10*(0,4*1,8*2,64)-10*(0,9*1,8*0,8)</t>
  </si>
  <si>
    <t>42</t>
  </si>
  <si>
    <t>M</t>
  </si>
  <si>
    <t>583373700</t>
  </si>
  <si>
    <t>štěrkopísek frakce 0-63 třída C</t>
  </si>
  <si>
    <t>t</t>
  </si>
  <si>
    <t>-1722273431</t>
  </si>
  <si>
    <t xml:space="preserve">kamenivo přírodní těžené pro stavební účely  PTK  (drobné, hrubé, štěrkopísky) štěrkopísky ČSN 72  1511-2 frakce   0-63    MN</t>
  </si>
  <si>
    <t>2138,255*2</t>
  </si>
  <si>
    <t>43</t>
  </si>
  <si>
    <t>175101101</t>
  </si>
  <si>
    <t>Obsyp potrubí bez prohození sypaniny z hornin tř. 1 až 4 uloženým do 3 m od kraje výkopu</t>
  </si>
  <si>
    <t>-46219852</t>
  </si>
  <si>
    <t>"viz příloha č. D.2.3 Vzorové uložení"</t>
  </si>
  <si>
    <t>"kanalizace samostatně"</t>
  </si>
  <si>
    <t>397,3*1*0,6-(PI*0,150*0,150*397,3)</t>
  </si>
  <si>
    <t>120*1*0,6-(PI*0,150*0,150*120)</t>
  </si>
  <si>
    <t>202,7*1*0,55-(PI*0,125*0,125*202,9)</t>
  </si>
  <si>
    <t>43,6*1*0,55-(PI*0,125*0,125*43,6)</t>
  </si>
  <si>
    <t>34,1*0,363*1-(PI*0,0315*0,0315*34,1)</t>
  </si>
  <si>
    <t>"kanalizace společně"</t>
  </si>
  <si>
    <t>154,5*0,8*0,6-(PI*0,150*0,150*154,5)</t>
  </si>
  <si>
    <t>154,5*0,6*0,363-(PI*0,0315*0,0315*154,5)</t>
  </si>
  <si>
    <t>150,2*0,8*0,55-(PI*0,125*0,125*150,2)</t>
  </si>
  <si>
    <t>150,2*0,6*0,363-(PI*0,0315*0,0315*150,2)</t>
  </si>
  <si>
    <t>3,5*0,8*0,55-(PI*0,125*0,125*3,5)</t>
  </si>
  <si>
    <t>3,5*0,6*0,363-(PI*0,0315*0,0315*3,5)</t>
  </si>
  <si>
    <t>"rozšíření u šachet"</t>
  </si>
  <si>
    <t>0,8*1,8*0,3*25</t>
  </si>
  <si>
    <t>0,4*1,8*0,3*10</t>
  </si>
  <si>
    <t>44</t>
  </si>
  <si>
    <t>583373100</t>
  </si>
  <si>
    <t>štěrkopísek frakce 0-4 třída B</t>
  </si>
  <si>
    <t>273055949</t>
  </si>
  <si>
    <t>611,898*2</t>
  </si>
  <si>
    <t>45</t>
  </si>
  <si>
    <t>181301101</t>
  </si>
  <si>
    <t>Rozprostření ornice tl vrstvy do 100 mm pl do 500 m2 v rovině nebo ve svahu do 1:5</t>
  </si>
  <si>
    <t>59831697</t>
  </si>
  <si>
    <t>Rozprostření a urovnání ornice v rovině nebo ve svahu sklonu do 1:5 při souvislé ploše do 500 m2, tl. vrstvy do 100 mm</t>
  </si>
  <si>
    <t>56,4*1</t>
  </si>
  <si>
    <t>66,9*1</t>
  </si>
  <si>
    <t>43,6*1</t>
  </si>
  <si>
    <t>3,5*1</t>
  </si>
  <si>
    <t>46</t>
  </si>
  <si>
    <t>005724740</t>
  </si>
  <si>
    <t>osivo směs travní krajinná - svahová</t>
  </si>
  <si>
    <t>kg</t>
  </si>
  <si>
    <t>-638527948</t>
  </si>
  <si>
    <t>170,4/5</t>
  </si>
  <si>
    <t>47</t>
  </si>
  <si>
    <t>181411131</t>
  </si>
  <si>
    <t>Založení parkového trávníku výsevem plochy do 1000 m2 v rovině a ve svahu do 1:5</t>
  </si>
  <si>
    <t>-545459131</t>
  </si>
  <si>
    <t>Založení trávníku na půdě předem připravené plochy do 1000 m2 výsevem včetně utažení parkového v rovině nebo na svahu do 1:5</t>
  </si>
  <si>
    <t>Zakládání</t>
  </si>
  <si>
    <t>48</t>
  </si>
  <si>
    <t>212752212</t>
  </si>
  <si>
    <t>Trativod z drenážních trubek plastových flexibilních D do 100 mm včetně lože otevřený výkop</t>
  </si>
  <si>
    <t>-1162991826</t>
  </si>
  <si>
    <t>Trativody z drenážních trubek se zřízením štěrkopískového lože pod trubky a s jejich obsypem v průměrném celkovém množství do 0,15 m3/m v otevřeném výkopu z trubek plastových flexibilních D přes 65 do 100 mm</t>
  </si>
  <si>
    <t>"viz. příloha č. D.4 Vzorové uložení"</t>
  </si>
  <si>
    <t>763,6+88,3+216,4</t>
  </si>
  <si>
    <t>Vodorovné konstrukce</t>
  </si>
  <si>
    <t>49</t>
  </si>
  <si>
    <t>451572111</t>
  </si>
  <si>
    <t>Lože pod potrubí otevřený výkop z kameniva drobného těženého</t>
  </si>
  <si>
    <t>-2029536693</t>
  </si>
  <si>
    <t>"viz přílohy č. D.3 Podélné profily, D.4 Vzorové uložení"</t>
  </si>
  <si>
    <t>"Stoky"</t>
  </si>
  <si>
    <t>763,6*1*0,1</t>
  </si>
  <si>
    <t>88,3*1,4*0,1</t>
  </si>
  <si>
    <t>216,4*1,4*0,1</t>
  </si>
  <si>
    <t>22,9*1*0,1</t>
  </si>
  <si>
    <t>9,8*1*0,1</t>
  </si>
  <si>
    <t>50</t>
  </si>
  <si>
    <t>452311121</t>
  </si>
  <si>
    <t>Podkladní desky z betonu prostého tř. C 8/10 otevřený výkop</t>
  </si>
  <si>
    <t>-1424282323</t>
  </si>
  <si>
    <t>" viz. příloha č. D.4 Vzorové uložení"</t>
  </si>
  <si>
    <t>(396,3+4,6)*1*0,2</t>
  </si>
  <si>
    <t>51</t>
  </si>
  <si>
    <t>452313121</t>
  </si>
  <si>
    <t>Podkladní bloky z betonu prostého tř. C 8/10 otevřený výkop</t>
  </si>
  <si>
    <t>34576236</t>
  </si>
  <si>
    <t>"viz. výkres č.D.11 Betonové bloky "</t>
  </si>
  <si>
    <t>0,026*2</t>
  </si>
  <si>
    <t>52</t>
  </si>
  <si>
    <t>452353101</t>
  </si>
  <si>
    <t>Bednění podkladních bloků otevřený výkop</t>
  </si>
  <si>
    <t>1888553059</t>
  </si>
  <si>
    <t>0,052*2,73</t>
  </si>
  <si>
    <t>Komunikace</t>
  </si>
  <si>
    <t>53</t>
  </si>
  <si>
    <t>565176111</t>
  </si>
  <si>
    <t>Asfaltový beton vrstva podkladní ACP 22 (obalované kamenivo OKH) tl 100 mm š do 3 m</t>
  </si>
  <si>
    <t>1183364067</t>
  </si>
  <si>
    <t>Asfaltový beton vrstva podkladní ACP 22 (obalované kamenivo hrubozrnné - OKH) s rozprostřením a zhutněním v pruhu šířky do 3 m, po zhutnění tl. 100 mm</t>
  </si>
  <si>
    <t>54</t>
  </si>
  <si>
    <t>567122114</t>
  </si>
  <si>
    <t>Podklad ze směsi stmelené cementem SC C 8/10 (KSC I) tl 150 mm</t>
  </si>
  <si>
    <t>-17267250</t>
  </si>
  <si>
    <t>Podklad ze směsi stmelené cementem SC bez dilatačních spár, s rozprostřením a zhutněním SC C 8/10 (KSC I), po zhutnění tl. 150 mm</t>
  </si>
  <si>
    <t>55</t>
  </si>
  <si>
    <t>567132115</t>
  </si>
  <si>
    <t>Podklad z kameniva zpevněného cementem KSC I tl 200 mm</t>
  </si>
  <si>
    <t>1561892574</t>
  </si>
  <si>
    <t>127</t>
  </si>
  <si>
    <t>573111112</t>
  </si>
  <si>
    <t>Postřik živičný infiltrační s posypem z asfaltu množství 1 kg/m2</t>
  </si>
  <si>
    <t>-681945427</t>
  </si>
  <si>
    <t>"D.3 Podélný profil,D.4 Vzorové uložení"</t>
  </si>
  <si>
    <t>"komunikace SÚS"</t>
  </si>
  <si>
    <t>(396,3+4,6)*1*2</t>
  </si>
  <si>
    <t>"komunikace místní"</t>
  </si>
  <si>
    <t>128</t>
  </si>
  <si>
    <t>573211109</t>
  </si>
  <si>
    <t>Postřik živičný spojovací z asfaltu v množství 0,50 kg/m2</t>
  </si>
  <si>
    <t>CS ÚRS 2018 01</t>
  </si>
  <si>
    <t>342154850</t>
  </si>
  <si>
    <t>Postřik spojovací PS bez posypu kamenivem z asfaltu silničního, v množství 0,50 kg/m2</t>
  </si>
  <si>
    <t>(4,6+396,3)*2</t>
  </si>
  <si>
    <t>"asfaltová komunikace místní"</t>
  </si>
  <si>
    <t>195,8*2</t>
  </si>
  <si>
    <t>(88,3+216,4)*2,6</t>
  </si>
  <si>
    <t>(22,9+9,8)*2</t>
  </si>
  <si>
    <t>56</t>
  </si>
  <si>
    <t>577144211</t>
  </si>
  <si>
    <t>Asfaltový beton ABS (ACO 11) II tl 50 mm š do 3 m</t>
  </si>
  <si>
    <t>570406897</t>
  </si>
  <si>
    <t>57</t>
  </si>
  <si>
    <t>577145111</t>
  </si>
  <si>
    <t>Asfaltový beton vrstva obrusná ACO 16 (ABH) tl 50 mm š do 3 m z nemodifikovaného asfaltu</t>
  </si>
  <si>
    <t>-1873998017</t>
  </si>
  <si>
    <t>Asfaltový beton vrstva obrusná ACO 16 (ABH) s rozprostřením a zhutněním z nemodifikovaného asfaltu, po zhutnění v pruhu šířky do 3 m tl. 50 mm</t>
  </si>
  <si>
    <t>Trubní vedení</t>
  </si>
  <si>
    <t>58</t>
  </si>
  <si>
    <t>852242122</t>
  </si>
  <si>
    <t xml:space="preserve">Montáž potrubí z trub litinových tlakových přírubových délky do 1 m otevřený výkop DN 50 </t>
  </si>
  <si>
    <t>kus</t>
  </si>
  <si>
    <t>1514700394</t>
  </si>
  <si>
    <t>Montáž potrubí z trub litinových tlakových přírubových délky do 1 m otevřený výkop DN 50</t>
  </si>
  <si>
    <t>59</t>
  </si>
  <si>
    <t>552532170</t>
  </si>
  <si>
    <t>trouba přírubová litinová práškový epoxid tl.250µm FF DN 50 mm délka 300 mm</t>
  </si>
  <si>
    <t>486937501</t>
  </si>
  <si>
    <t>60</t>
  </si>
  <si>
    <t>552532220</t>
  </si>
  <si>
    <t>trouba přírubová litinová práškový epoxid tl.250µm FF DN 50 mm délka 1000 mm</t>
  </si>
  <si>
    <t>-1363438475</t>
  </si>
  <si>
    <t>61</t>
  </si>
  <si>
    <t>857242122</t>
  </si>
  <si>
    <t>Montáž litinových tvarovek jednoosých přírubových otevřený výkop DN 50,80</t>
  </si>
  <si>
    <t>-437678618</t>
  </si>
  <si>
    <t>62</t>
  </si>
  <si>
    <t>552540450</t>
  </si>
  <si>
    <t>koleno přírubové z tvárné litiny,práškový epoxid, tl.250µm s patkou N-kus DN 50 mm</t>
  </si>
  <si>
    <t>1593459994</t>
  </si>
  <si>
    <t>63</t>
  </si>
  <si>
    <t>552518046</t>
  </si>
  <si>
    <t>Speciální příruba jištěná proti posunu DN 50/63</t>
  </si>
  <si>
    <t>-452658327</t>
  </si>
  <si>
    <t>64</t>
  </si>
  <si>
    <t>857244121</t>
  </si>
  <si>
    <t>Montáž litinových tvarovek odbočných přírubových otevřený výkop DN 50,80</t>
  </si>
  <si>
    <t>-1455377029</t>
  </si>
  <si>
    <t>65</t>
  </si>
  <si>
    <t>552535020</t>
  </si>
  <si>
    <t>tvarovka přírubová litinová s přírubovou odbočkou,práškový epoxid, tl.250µm T-kus DN 50/50 mm</t>
  </si>
  <si>
    <t>-1504744742</t>
  </si>
  <si>
    <t>66</t>
  </si>
  <si>
    <t>871211121</t>
  </si>
  <si>
    <t>Montáž potrubí z trubek z tlak. polyetylénu otevřený výkop svařovaných vnější průměr 63 mm</t>
  </si>
  <si>
    <t>2115572280</t>
  </si>
  <si>
    <t>Montáž potrubí z trubek z tlakového polyetylénu otevřený výkop svařovaných vnější průměr 63 mm</t>
  </si>
  <si>
    <t>67</t>
  </si>
  <si>
    <t>319421642</t>
  </si>
  <si>
    <t>spojka , 63-63</t>
  </si>
  <si>
    <t>-705089205</t>
  </si>
  <si>
    <t>ISO spojka ,č.6440, 45 st, 63-63</t>
  </si>
  <si>
    <t>68</t>
  </si>
  <si>
    <t>286159290</t>
  </si>
  <si>
    <t>trubka vodovodní tlaková RC protect (PE 100 RC) 63x3,8 , kotouče 100 m</t>
  </si>
  <si>
    <t>-1757182935</t>
  </si>
  <si>
    <t>trubka vodovodní tlaková (PE 100 RC) 63x3,8, kotouče 100 m</t>
  </si>
  <si>
    <t>103+242,1</t>
  </si>
  <si>
    <t>69</t>
  </si>
  <si>
    <t>871353122</t>
  </si>
  <si>
    <t>Montáž potrubí z kanalizačních trub z PVC otevřený výkop sklon do 20 % DN 250</t>
  </si>
  <si>
    <t>-1324690784</t>
  </si>
  <si>
    <t>70</t>
  </si>
  <si>
    <t>286152160</t>
  </si>
  <si>
    <t>trubka kanalizační PP potrubí s profilovanou stěnou DN 250 mm/ 5 m</t>
  </si>
  <si>
    <t>1139143199</t>
  </si>
  <si>
    <t>trubka kanalizační ULTRA RIB UR-2 DIN 250 mm/ 5 m</t>
  </si>
  <si>
    <t>71</t>
  </si>
  <si>
    <t>871373121</t>
  </si>
  <si>
    <t>Montáž potrubí z kanalizačních trub z PVC otevřený výkop sklon do 20 % DN 300</t>
  </si>
  <si>
    <t>-510249691</t>
  </si>
  <si>
    <t>72</t>
  </si>
  <si>
    <t>286152220</t>
  </si>
  <si>
    <t>trubka kanalizační PP s profilovanou stěnou DN 300 mm/ 5 m</t>
  </si>
  <si>
    <t>1542258325</t>
  </si>
  <si>
    <t>trubka kanalizační ULTRA RIB UR-2 DIN 300 mm/ 5 m</t>
  </si>
  <si>
    <t>73</t>
  </si>
  <si>
    <t>877211121</t>
  </si>
  <si>
    <t>Montáž elektrotvarovek na potrubí z trubek z tlakového PE otevřený výkop vnější průměr 63 mm- viz. příloha č. D.2.5 Kladečské schéma kanalizačního výtlaku, D.2.8 Výpis materiálu</t>
  </si>
  <si>
    <t>-2016447286</t>
  </si>
  <si>
    <t>Montáž elektrotvarovek na potrubí z trubek z tlakového PE otevřený výkop vnější průměr 63 mm</t>
  </si>
  <si>
    <t>74</t>
  </si>
  <si>
    <t>286149340</t>
  </si>
  <si>
    <t>elektrokoleno 90°, PE 100, PN 16, d 63</t>
  </si>
  <si>
    <t>15730604</t>
  </si>
  <si>
    <t>75</t>
  </si>
  <si>
    <t>891217158</t>
  </si>
  <si>
    <t>Montáž propl.souprav DN 50</t>
  </si>
  <si>
    <t>879853789</t>
  </si>
  <si>
    <t>76</t>
  </si>
  <si>
    <t>422243974</t>
  </si>
  <si>
    <t>propl.souprava pro odp.vodu,DN50,h=1,8m</t>
  </si>
  <si>
    <t>1397335594</t>
  </si>
  <si>
    <t>77</t>
  </si>
  <si>
    <t>891241113</t>
  </si>
  <si>
    <t>Montáž šoupátek otevřený výkop DN 50,80</t>
  </si>
  <si>
    <t>118577358</t>
  </si>
  <si>
    <t>78</t>
  </si>
  <si>
    <t>422910720</t>
  </si>
  <si>
    <t xml:space="preserve">souprava zemní  pro šoupátka DN 40-50 mm, Rd 1,5 m</t>
  </si>
  <si>
    <t>321855644</t>
  </si>
  <si>
    <t>souprava zemní pro šoupátka DN 40-50 mm, Rd 1,5 m</t>
  </si>
  <si>
    <t>79</t>
  </si>
  <si>
    <t>422243985</t>
  </si>
  <si>
    <t>šoupě deskové DN50 pro zásyp</t>
  </si>
  <si>
    <t>-1452112405</t>
  </si>
  <si>
    <t>80</t>
  </si>
  <si>
    <t>892372111</t>
  </si>
  <si>
    <t>Zabezpečení konců vodovodního potrubí DN do 300 při tlakových zkouškách</t>
  </si>
  <si>
    <t>-102473691</t>
  </si>
  <si>
    <t>81</t>
  </si>
  <si>
    <t>892381111</t>
  </si>
  <si>
    <t>Tlaková zkouška vodou potrubí DN 250, DN 300 nebo 350</t>
  </si>
  <si>
    <t>1257741695</t>
  </si>
  <si>
    <t>82</t>
  </si>
  <si>
    <t>892241111</t>
  </si>
  <si>
    <t xml:space="preserve">Tlaková zkouška kanalizačního  a vodovodního potrubí do 80 - viz. příloha č. D.2.2 Podélné profily</t>
  </si>
  <si>
    <t>1607268614</t>
  </si>
  <si>
    <t>Tlaková zkouška vodovodního potrubí do 80</t>
  </si>
  <si>
    <t>83</t>
  </si>
  <si>
    <t>894118001</t>
  </si>
  <si>
    <t>Příplatek ZKD 0,60 m výšky vstupu na potrubí</t>
  </si>
  <si>
    <t>-2057325742</t>
  </si>
  <si>
    <t>84</t>
  </si>
  <si>
    <t>894302148</t>
  </si>
  <si>
    <t>Dopravné stav. části z betonu ČS 1-2</t>
  </si>
  <si>
    <t>-1497011488</t>
  </si>
  <si>
    <t>Dopravné stav. části ČS 1-5</t>
  </si>
  <si>
    <t>85</t>
  </si>
  <si>
    <t>894302154</t>
  </si>
  <si>
    <t>ČS1 z bet.dílců-stav.část-viz. příloha č. D.7.1 Čerpací stanice - vnitř. prům. 2,0m, vnějším prům. 2,3m a výš 2,97m, Dno tl. 200 mm svahováno k čerpadlům.</t>
  </si>
  <si>
    <t>309321869</t>
  </si>
  <si>
    <t>ČS odp. vod - ČS1, stav. část dle nabídky</t>
  </si>
  <si>
    <t>86</t>
  </si>
  <si>
    <t>894302155</t>
  </si>
  <si>
    <t>ČS odp. vod - ČS1, čerpadlo ponorné kalové s příslušenstvím-čerpané množství 4,0 l/s, dopravní výška 12,8m, jmenovitý výkon/jmenovitý proud: 2,5kW/5,5A, otáčky čerpadla 2848 1/min</t>
  </si>
  <si>
    <t>-865561213</t>
  </si>
  <si>
    <t>ČS odp. vod - ČS1, čerpadlo s příslušenstvím</t>
  </si>
  <si>
    <t>87</t>
  </si>
  <si>
    <t>894302144</t>
  </si>
  <si>
    <t>ČS2 z bet. dílců-stav.část-viz příloha D.7.2 Čerpací stanice o vnitř.prům.2,0m, vnějším prům.2,3m a výšce 4,6m.</t>
  </si>
  <si>
    <t>675723430</t>
  </si>
  <si>
    <t>ČS odp. vod - ČS2</t>
  </si>
  <si>
    <t>88</t>
  </si>
  <si>
    <t>894302156</t>
  </si>
  <si>
    <t xml:space="preserve">ČS odp. vod - ČS2, čerpadlo ponorné kalové s příslušenstvím-čerpané množství 3,1l/s, dopravní výška 15,9m, jmenovitý výkon/proud 2,5kW/5,5 A, otáčky čerpadla 2848 1/min </t>
  </si>
  <si>
    <t>1565401499</t>
  </si>
  <si>
    <t xml:space="preserve">ČS odp. vod - ČS2, čerpadlo s příslušenstvím </t>
  </si>
  <si>
    <t>89</t>
  </si>
  <si>
    <t>894302164</t>
  </si>
  <si>
    <t>Montáž vystrojení ČS</t>
  </si>
  <si>
    <t>-66922272</t>
  </si>
  <si>
    <t>90</t>
  </si>
  <si>
    <t>894302165</t>
  </si>
  <si>
    <t>Zvedací zařízení-mobilní jeřáb</t>
  </si>
  <si>
    <t>1627330321</t>
  </si>
  <si>
    <t>Zvedací zařízení-mobilní jeřáb, dle nabídky</t>
  </si>
  <si>
    <t>91</t>
  </si>
  <si>
    <t>894302166</t>
  </si>
  <si>
    <t>Patka pro osazení jeřábu</t>
  </si>
  <si>
    <t>-933894802</t>
  </si>
  <si>
    <t>Patka pro osazení jeřábu-dle nab.</t>
  </si>
  <si>
    <t>92</t>
  </si>
  <si>
    <t>452386111.1</t>
  </si>
  <si>
    <t>Vyrovnávací prstence z betonu prostého tř. C 25/30 v do 100 mm</t>
  </si>
  <si>
    <t>CS ÚRS 2015 01</t>
  </si>
  <si>
    <t>2065018913</t>
  </si>
  <si>
    <t>Vyrovnávací prstence z betonu prostého tř. B 7,5 v do 100 mm</t>
  </si>
  <si>
    <t>93</t>
  </si>
  <si>
    <t>452386121.1</t>
  </si>
  <si>
    <t>Vyrovnávací prstence z betonu prostého tř. C 25/30 v do 200 mm</t>
  </si>
  <si>
    <t>-365056420</t>
  </si>
  <si>
    <t xml:space="preserve">Vyrovnávací prstence z betonu prostého tř. B 7,5 v do 200 mm </t>
  </si>
  <si>
    <t>94</t>
  </si>
  <si>
    <t>452386131.1</t>
  </si>
  <si>
    <t>Vyrovnávací prstence z betonu prostého tř. C 25/30 v nad 200 mm</t>
  </si>
  <si>
    <t>523637886</t>
  </si>
  <si>
    <t>Vyrovnávací prstence z betonu prostého tř. B 7,5 v nad 200 mm</t>
  </si>
  <si>
    <t>95</t>
  </si>
  <si>
    <t>894411311</t>
  </si>
  <si>
    <t>Osazení železobetonových dílců pro šachty skruží rovných</t>
  </si>
  <si>
    <t>-980467962</t>
  </si>
  <si>
    <t>96</t>
  </si>
  <si>
    <t>592241120</t>
  </si>
  <si>
    <t>skruž betonová s ocelovými stupadly TBS-Q 1000/250/90 SP 100x25x9 cm</t>
  </si>
  <si>
    <t>1573675068</t>
  </si>
  <si>
    <t>skruž betonová s ocelovými stupadly 100x25x9 cm</t>
  </si>
  <si>
    <t>97</t>
  </si>
  <si>
    <t>592241130</t>
  </si>
  <si>
    <t>skruž betonová s ocelovými stupadly TBS-Q 1000/500/90 SP100x50x9 cm</t>
  </si>
  <si>
    <t>-1883875971</t>
  </si>
  <si>
    <t>skruž betonová s ocelovými stupadly 100x50x9 cm</t>
  </si>
  <si>
    <t>98</t>
  </si>
  <si>
    <t>894412411</t>
  </si>
  <si>
    <t>Osazení železobetonových dílců pro šachty skruží přechodových</t>
  </si>
  <si>
    <t>322497316</t>
  </si>
  <si>
    <t>99</t>
  </si>
  <si>
    <t>592241680</t>
  </si>
  <si>
    <t>skruž betonová přechodová TBR-Q 625/600/120 SPK 62,5/100x60x12 cm</t>
  </si>
  <si>
    <t>-1801534257</t>
  </si>
  <si>
    <t>100</t>
  </si>
  <si>
    <t>894414111</t>
  </si>
  <si>
    <t>Osazení železobetonových dílců pro šachty skruží základových (dno)</t>
  </si>
  <si>
    <t>1608660399</t>
  </si>
  <si>
    <t>101</t>
  </si>
  <si>
    <t>592241811</t>
  </si>
  <si>
    <t>dno betonové šachtové TBZ Q 250-700 D 130x115x15 cm</t>
  </si>
  <si>
    <t>-374206521</t>
  </si>
  <si>
    <t xml:space="preserve">prefabrikáty pro vstupní šachty a drenážní šachtice (betonové a železobetonové) šachty pro odpadní kanály a potrubí uložená v zemi dno šachtové TZZ-Q 1000/1000  100/130 x 115 x 15</t>
  </si>
  <si>
    <t>102</t>
  </si>
  <si>
    <t>592241822</t>
  </si>
  <si>
    <t>dno betonové šachtové TBZ-Q300-750</t>
  </si>
  <si>
    <t>-48109418</t>
  </si>
  <si>
    <t>103</t>
  </si>
  <si>
    <t>899104111</t>
  </si>
  <si>
    <t>Osazení poklopů litinových nebo ocelových včetně rámů hmotnosti nad 150 kg</t>
  </si>
  <si>
    <t>1024062714</t>
  </si>
  <si>
    <t>104</t>
  </si>
  <si>
    <t>552434420</t>
  </si>
  <si>
    <t>poklop na vstupní šachtu litinový D650</t>
  </si>
  <si>
    <t>-2034282834</t>
  </si>
  <si>
    <t>poklop na vstupní šachtu litinový D600 D</t>
  </si>
  <si>
    <t>105</t>
  </si>
  <si>
    <t>592243480</t>
  </si>
  <si>
    <t>těsnění elastomerové pro spojení šachetních dílů EMT DN 1000</t>
  </si>
  <si>
    <t>1066057929</t>
  </si>
  <si>
    <t>těsnění elastomerové pro spojení šachetních dílů DN 1000</t>
  </si>
  <si>
    <t>106</t>
  </si>
  <si>
    <t>899401112</t>
  </si>
  <si>
    <t>Osazení poklopů litinových šoupátkových</t>
  </si>
  <si>
    <t>1017575404</t>
  </si>
  <si>
    <t>107</t>
  </si>
  <si>
    <t>422913520</t>
  </si>
  <si>
    <t>poklop litinový -šoupátkový</t>
  </si>
  <si>
    <t>191236021</t>
  </si>
  <si>
    <t>poklop litinový typ 504-šoupátkový</t>
  </si>
  <si>
    <t>Ostatní konstrukce a práce-bourání</t>
  </si>
  <si>
    <t>108</t>
  </si>
  <si>
    <t>919723211</t>
  </si>
  <si>
    <t>Zalití dilatačních spár podélných za studena s těsněním š 9 mm</t>
  </si>
  <si>
    <t>555921562</t>
  </si>
  <si>
    <t>4,6*2</t>
  </si>
  <si>
    <t>396,3*2</t>
  </si>
  <si>
    <t>150,2*2</t>
  </si>
  <si>
    <t>91,8*2</t>
  </si>
  <si>
    <t>242,1*2</t>
  </si>
  <si>
    <t>109</t>
  </si>
  <si>
    <t>589421000</t>
  </si>
  <si>
    <t>směs živičná pro litý asfalt jemnozrnný LAJ</t>
  </si>
  <si>
    <t>1153171379</t>
  </si>
  <si>
    <t>směsi silniční živičné stavební pro kryty směs živičná pro litý asfalt jemnozrnný - LAJ</t>
  </si>
  <si>
    <t>2161,6/157</t>
  </si>
  <si>
    <t>110</t>
  </si>
  <si>
    <t>919735111</t>
  </si>
  <si>
    <t>Řezání stávajícího živičného krytu hl do 50 mm</t>
  </si>
  <si>
    <t>-891289069</t>
  </si>
  <si>
    <t>Řezání stávajícího živičného krytu nebo podkladu hloubky do 50 mm</t>
  </si>
  <si>
    <t>111</t>
  </si>
  <si>
    <t>979082213</t>
  </si>
  <si>
    <t>Vodorovná doprava suti po suchu do 1 km</t>
  </si>
  <si>
    <t>-1076833006</t>
  </si>
  <si>
    <t>112</t>
  </si>
  <si>
    <t>979082219</t>
  </si>
  <si>
    <t>Příplatek ZKD 1 km u vodorovné dopravy suti po suchu do 1 km</t>
  </si>
  <si>
    <t>-1235965</t>
  </si>
  <si>
    <t>911,344*15</t>
  </si>
  <si>
    <t>Přesun hmot</t>
  </si>
  <si>
    <t>113</t>
  </si>
  <si>
    <t>979097115</t>
  </si>
  <si>
    <t>Poplatek za skládku - ostatní zemina</t>
  </si>
  <si>
    <t>-709620067</t>
  </si>
  <si>
    <t>3136,995*2</t>
  </si>
  <si>
    <t>114</t>
  </si>
  <si>
    <t>979099141.1</t>
  </si>
  <si>
    <t>Poplatek za skládku - asfaltový povrch bez příměsi</t>
  </si>
  <si>
    <t>1290780384</t>
  </si>
  <si>
    <t>115</t>
  </si>
  <si>
    <t>99827610</t>
  </si>
  <si>
    <t>Přesun hmot pro trubní vedení z trub z plastických hmot otevřený výkop</t>
  </si>
  <si>
    <t>-998561007</t>
  </si>
  <si>
    <t>PSV</t>
  </si>
  <si>
    <t>Práce a dodávky PSV</t>
  </si>
  <si>
    <t>711</t>
  </si>
  <si>
    <t>Izolace proti vodě, vlhkosti a plynům</t>
  </si>
  <si>
    <t>116</t>
  </si>
  <si>
    <t>711511101</t>
  </si>
  <si>
    <t>Provedení hydroizolace potrubí za studena penetračním nátěrem - viz příloha č. D.2.4.1 Revizní šachta, D.2.4.2 Tabulka šachet</t>
  </si>
  <si>
    <t>521929875</t>
  </si>
  <si>
    <t>Provedení hydroizolace potrubí za studena penetračním nátěrem</t>
  </si>
  <si>
    <t>(2*PI*0,5*0,5+2*PI*0,5*2,55)*35</t>
  </si>
  <si>
    <t>117</t>
  </si>
  <si>
    <t>111631500</t>
  </si>
  <si>
    <t xml:space="preserve">lak asfaltový  bal 9 kg</t>
  </si>
  <si>
    <t>-1906522019</t>
  </si>
  <si>
    <t>lak asfaltový PENETRAL ALP- 20 kg</t>
  </si>
  <si>
    <t>334,285714285714*0,00035 'Přepočtené koeficientem množství</t>
  </si>
  <si>
    <t>118</t>
  </si>
  <si>
    <t>711511102</t>
  </si>
  <si>
    <t>Provedení hydroizolace potrubí za studena asfaltovým lakem - - viz příloha č. D.2.4.1 Revizní šachta, D.2.4.2 Tabulka šachet</t>
  </si>
  <si>
    <t>1449368274</t>
  </si>
  <si>
    <t>Provedení hydroizolace potrubí za studena asfaltovým lakem</t>
  </si>
  <si>
    <t>119</t>
  </si>
  <si>
    <t>111613320</t>
  </si>
  <si>
    <t xml:space="preserve">asfalt stavebně-izolační,  bal. 190 kg</t>
  </si>
  <si>
    <t>1854204783</t>
  </si>
  <si>
    <t xml:space="preserve">asfalt stavebně-izolační,  PARABIT AZIT 105 BUBNY</t>
  </si>
  <si>
    <t>266,667*0,00075 'Přepočtené koeficientem množství</t>
  </si>
  <si>
    <t>120</t>
  </si>
  <si>
    <t>998711101</t>
  </si>
  <si>
    <t>Přesun hmot pro izolace proti vodě, vlhkosti a plynům v objektech výšky do 6 m</t>
  </si>
  <si>
    <t>-549851038</t>
  </si>
  <si>
    <t>722</t>
  </si>
  <si>
    <t>Zdravotechnika - vnitřní vodovod</t>
  </si>
  <si>
    <t>121</t>
  </si>
  <si>
    <t>722260909</t>
  </si>
  <si>
    <t>Montáž průtokoměrů přírubových DN 50</t>
  </si>
  <si>
    <t>-947688759</t>
  </si>
  <si>
    <t>122</t>
  </si>
  <si>
    <t>388217172</t>
  </si>
  <si>
    <t>magneticko-indukční průtokoměr,DN50</t>
  </si>
  <si>
    <t>512284614</t>
  </si>
  <si>
    <t>magneticko-indukční průtokoměr OPTIFLUX100W,DN50</t>
  </si>
  <si>
    <t>744</t>
  </si>
  <si>
    <t>Elektromontáže - rozvody vodičů měděných</t>
  </si>
  <si>
    <t>123</t>
  </si>
  <si>
    <t>744731210</t>
  </si>
  <si>
    <t>Montáž kabel Cu sdělovací sk.2 2-7x1,5 mm umístěný volně</t>
  </si>
  <si>
    <t>CS ÚRS 2014 01</t>
  </si>
  <si>
    <t>-232997692</t>
  </si>
  <si>
    <t>124</t>
  </si>
  <si>
    <t>341110600.1</t>
  </si>
  <si>
    <t>kabel silový s Cu jádrem 4x1,5 mm2</t>
  </si>
  <si>
    <t>1751665912</t>
  </si>
  <si>
    <t>125</t>
  </si>
  <si>
    <t>979082255</t>
  </si>
  <si>
    <t>Elektročást ČS 1</t>
  </si>
  <si>
    <t>-58671045</t>
  </si>
  <si>
    <t>Elektročást ČS včetně vybavení</t>
  </si>
  <si>
    <t>126</t>
  </si>
  <si>
    <t>979082256</t>
  </si>
  <si>
    <t>Elektročást ČS 2</t>
  </si>
  <si>
    <t>1048930334</t>
  </si>
  <si>
    <t>Elektročást ČS 2 včetně vybavení</t>
  </si>
  <si>
    <t>2794,166</t>
  </si>
  <si>
    <t>ZobohKanalVedlStok - Kanalizace Kolín - Zibohlavy</t>
  </si>
  <si>
    <t>113107221</t>
  </si>
  <si>
    <t>Odstranění podkladu pl přes 200 m2 z kameniva drceného tl 100 mm</t>
  </si>
  <si>
    <t>-1126870474</t>
  </si>
  <si>
    <t>Odstranění podkladů nebo krytů s přemístěním hmot na skládku na vzdálenost do 20 m nebo s naložením na dopravní prostředek v ploše jednotlivě přes 200 m2 z kameniva hrubého drceného, o tl. vrstvy do 100 mm</t>
  </si>
  <si>
    <t>"betonový panel"</t>
  </si>
  <si>
    <t>13,5*1</t>
  </si>
  <si>
    <t>23,4*1</t>
  </si>
  <si>
    <t>396,7*1</t>
  </si>
  <si>
    <t>618,1*1</t>
  </si>
  <si>
    <t>82,4*1</t>
  </si>
  <si>
    <t>623141921</t>
  </si>
  <si>
    <t>964676574</t>
  </si>
  <si>
    <t>113151111</t>
  </si>
  <si>
    <t>Rozebrání zpevněných ploch ze silničních dílců</t>
  </si>
  <si>
    <t>1247823433</t>
  </si>
  <si>
    <t>Rozebírání zpevněných ploch s přemístěním na skládku na vzdálenost do 20 m nebo s naložením na dopravní prostředek ze silničních panelů</t>
  </si>
  <si>
    <t>13,5*3</t>
  </si>
  <si>
    <t>113154323</t>
  </si>
  <si>
    <t>Frézování živičného krytu tl 50 mm pruh š 1 m pl do 10000 m2 bez překážek v trase</t>
  </si>
  <si>
    <t>818169714</t>
  </si>
  <si>
    <t>Frézování živičného podkladu nebo krytu s naložením na dopravní prostředek plochy přes 1 000 do 10 000 m2 bez překážek v trase pruhu šířky do 1 m, tloušťky vrstvy 50 mm</t>
  </si>
  <si>
    <t>82,4*2,5</t>
  </si>
  <si>
    <t>-1810497437</t>
  </si>
  <si>
    <t>-568633771</t>
  </si>
  <si>
    <t>1495977416</t>
  </si>
  <si>
    <t>119001402</t>
  </si>
  <si>
    <t>Dočasné zajištění potrubí ocelového nebo litinového DN do 500</t>
  </si>
  <si>
    <t>-1093251640</t>
  </si>
  <si>
    <t>Dočasné zajištění podzemního potrubí nebo vedení ve výkopišti ve stavu i poloze , ve kterých byla na začátku zemních prací a to s podepřením, vzepřením nebo vyvěšením, příp. s ochranným bedněním, se zřízením a odstraněním za jišťovací konstrukce, s opotřebením hmot potrubí ocelového nebo litinového, jmenovité světlosti DN přes 200 do 500</t>
  </si>
  <si>
    <t>1*1</t>
  </si>
  <si>
    <t>-930070171</t>
  </si>
  <si>
    <t>9*1</t>
  </si>
  <si>
    <t>659901323</t>
  </si>
  <si>
    <t>"Hlavní stoky"</t>
  </si>
  <si>
    <t>1,55*1,05*9</t>
  </si>
  <si>
    <t>1,6*1,1*3</t>
  </si>
  <si>
    <t>1,563*1,063*2</t>
  </si>
  <si>
    <t>1,58*1,08*2</t>
  </si>
  <si>
    <t>1,725*1,225*1</t>
  </si>
  <si>
    <t>659122020</t>
  </si>
  <si>
    <t>8,1*1*0,1</t>
  </si>
  <si>
    <t>25,2*1*0,1</t>
  </si>
  <si>
    <t>1187381817</t>
  </si>
  <si>
    <t>23,4*2,805*1-23,4*0,25*1</t>
  </si>
  <si>
    <t>8,1*2,81*1-8,1*0,1*1</t>
  </si>
  <si>
    <t>396,7*2,277*1-396,7*0,25*1</t>
  </si>
  <si>
    <t>618,1*2,61*1-618,1*0,25*1</t>
  </si>
  <si>
    <t>82,4*2,333*1-82,4*0,25*1</t>
  </si>
  <si>
    <t>25,2*2,42*1-25,2*0,1*1</t>
  </si>
  <si>
    <t>13,5*2,49*1-13,5*0,25*1</t>
  </si>
  <si>
    <t>50*(0,8*1,8*2,498)-0,8*1,8*0,25</t>
  </si>
  <si>
    <t>1720158703</t>
  </si>
  <si>
    <t>-1400253901</t>
  </si>
  <si>
    <t>-2023863514</t>
  </si>
  <si>
    <t>-284587734</t>
  </si>
  <si>
    <t>-1064905044</t>
  </si>
  <si>
    <t>141721119</t>
  </si>
  <si>
    <t>Řízený zemní protlak hloubky do 6 m vnějšího průměru do 400 mm v hornině tř 1 až 4</t>
  </si>
  <si>
    <t>-316142842</t>
  </si>
  <si>
    <t>Řízený zemní protlak v hornině tř. 1 až 4, včetně protlačení trub v hloubce do 6 m vnějšího průměru vrtu přes 350 do 400 mm</t>
  </si>
  <si>
    <t>-1291101365</t>
  </si>
  <si>
    <t>"stoka A - úseky mezi šachtami"</t>
  </si>
  <si>
    <t>23,4*2,805*2</t>
  </si>
  <si>
    <t>8,1*2,81*2</t>
  </si>
  <si>
    <t>396,7*2,277*2</t>
  </si>
  <si>
    <t>618,1*2,61*2</t>
  </si>
  <si>
    <t>82,4*2,333*2</t>
  </si>
  <si>
    <t>25,2*2,42*2</t>
  </si>
  <si>
    <t>13,5*2,49*2</t>
  </si>
  <si>
    <t>Mezisoučet</t>
  </si>
  <si>
    <t>-474,404</t>
  </si>
  <si>
    <t>-1656916556</t>
  </si>
  <si>
    <t>1,8*2,498*2*50</t>
  </si>
  <si>
    <t>1,8*2,293*2*3</t>
  </si>
  <si>
    <t>242929721</t>
  </si>
  <si>
    <t>"Stoka A1"</t>
  </si>
  <si>
    <t>20,85*2,36*1-20,85*1*0,25</t>
  </si>
  <si>
    <t>"stoka A2"</t>
  </si>
  <si>
    <t>105,1*2,25*1-105,1*1*0,25</t>
  </si>
  <si>
    <t>237,9*2,25*1-237,9*1*0,25</t>
  </si>
  <si>
    <t>18,1*2,22*1-18,1*1*0,1</t>
  </si>
  <si>
    <t>"stoka A2-1"</t>
  </si>
  <si>
    <t>23,1*2,22*1-23,1*1*0,25</t>
  </si>
  <si>
    <t>"stoka A2-1-1"</t>
  </si>
  <si>
    <t>7,9*2,38*1-7,9*1*0,25</t>
  </si>
  <si>
    <t>5*2,13*1-5*1*0,1</t>
  </si>
  <si>
    <t>"stoka A2-2"</t>
  </si>
  <si>
    <t>191,1*2,26*1-191,1*1*0,25</t>
  </si>
  <si>
    <t>"stoka A2-2-1"</t>
  </si>
  <si>
    <t>51,7*2,07*1-51,7*1*0,25</t>
  </si>
  <si>
    <t>"stoka A2-2-2"</t>
  </si>
  <si>
    <t>13,5*2,21*1-13,5*1*0,25</t>
  </si>
  <si>
    <t>"stoka A3"</t>
  </si>
  <si>
    <t>31*2,23*1-31*1*0,25</t>
  </si>
  <si>
    <t>"stoka A4"</t>
  </si>
  <si>
    <t>10,9*2,35*1-10,9*1*0,25</t>
  </si>
  <si>
    <t>23,4*2,34*1-23,4*1*0,25</t>
  </si>
  <si>
    <t>"stoka C1"</t>
  </si>
  <si>
    <t>10,1*2,28*1-10,1*1*0,25</t>
  </si>
  <si>
    <t>"stoka C2"</t>
  </si>
  <si>
    <t>19,8*2,31*1-19,8*1*0,25</t>
  </si>
  <si>
    <t>"stoka C3"</t>
  </si>
  <si>
    <t>21,5*2,32*1-21,5*1*0,25</t>
  </si>
  <si>
    <t>32*(2,11*0,8*1,8)-32*(0,25*0,8*1,8)</t>
  </si>
  <si>
    <t>1698,751*0,75</t>
  </si>
  <si>
    <t>1412640645</t>
  </si>
  <si>
    <t>41,85*3,28*1-41,85*1*0,25</t>
  </si>
  <si>
    <t>"Stoka A2"</t>
  </si>
  <si>
    <t>42,9*2,7*1-42,9*1*0,25</t>
  </si>
  <si>
    <t>19,1*2,54*1-19,1*1*0,25</t>
  </si>
  <si>
    <t>"Stoka A2-1"</t>
  </si>
  <si>
    <t>2,9*2,69*1-2,9*1*0,25</t>
  </si>
  <si>
    <t>2,9*2,61*1-2,9*1*0,1</t>
  </si>
  <si>
    <t>7,3*2,74*1-7,3*1*0,1</t>
  </si>
  <si>
    <t>28,2*2,68*1-28,2*1*0,25</t>
  </si>
  <si>
    <t>"Stoka A2-1-1"</t>
  </si>
  <si>
    <t>6*2,74*1-6*1*0,25</t>
  </si>
  <si>
    <t>5,6*2,62*1-5,6*1*0,25</t>
  </si>
  <si>
    <t>"Stoka A4"</t>
  </si>
  <si>
    <t>96,3*2,81*1-96,3*1*0,25</t>
  </si>
  <si>
    <t>18,6*2,78*1-18,6*1*0,25</t>
  </si>
  <si>
    <t>"Stoka C2"</t>
  </si>
  <si>
    <t>52,5*3,07*1-52,5*1*0,25</t>
  </si>
  <si>
    <t>"Stoka C3"</t>
  </si>
  <si>
    <t>51,2*3,09*1-51,2*1*0,25</t>
  </si>
  <si>
    <t>20*(2,99*0,8*1,8)-6*(0,25*0,8*1,8)</t>
  </si>
  <si>
    <t>1077,011*0,75</t>
  </si>
  <si>
    <t>-847461874</t>
  </si>
  <si>
    <t>1698,751*0,25</t>
  </si>
  <si>
    <t>1048183089</t>
  </si>
  <si>
    <t>1077,011*0,25</t>
  </si>
  <si>
    <t>920116145</t>
  </si>
  <si>
    <t>(hlryh-1692,746+(3308,748/2))*0,75</t>
  </si>
  <si>
    <t>1809505985</t>
  </si>
  <si>
    <t>2066,846*6</t>
  </si>
  <si>
    <t>-974528318</t>
  </si>
  <si>
    <t>(hlryh-1692,746+(3308,748/2))*0,25</t>
  </si>
  <si>
    <t>1643127735</t>
  </si>
  <si>
    <t>688,949*6</t>
  </si>
  <si>
    <t>-578662507</t>
  </si>
  <si>
    <t>hlryh-1692,746+(3308,748/2)</t>
  </si>
  <si>
    <t>-1462188956</t>
  </si>
  <si>
    <t>23,4*1,655*1</t>
  </si>
  <si>
    <t>8,1*2,01*1</t>
  </si>
  <si>
    <t>396,7*1,18*1</t>
  </si>
  <si>
    <t>618,1*1,61*1</t>
  </si>
  <si>
    <t>82,4*1,33*1</t>
  </si>
  <si>
    <t>25,2*1,67*1</t>
  </si>
  <si>
    <t>13,5*1,69*1</t>
  </si>
  <si>
    <t>-1691917925</t>
  </si>
  <si>
    <t>1692,746*2-38,372*2</t>
  </si>
  <si>
    <t>1049976985</t>
  </si>
  <si>
    <t>23,4*1*0,6-(PI*0,150*0,150*23,4)</t>
  </si>
  <si>
    <t>8,1*1*0,6-(PI*0,150*0,150*8,1)</t>
  </si>
  <si>
    <t>396,7*1*0,55-(PI*0,125*0,125*396,7)</t>
  </si>
  <si>
    <t>618,1*1*0,55-(PI*0,125*0,125*618,1)</t>
  </si>
  <si>
    <t>82,4*1*0,55-(PI*0,125*0,125*82,4)</t>
  </si>
  <si>
    <t>25,2*1*0,55-(PI*0,125*0,125*25,2)</t>
  </si>
  <si>
    <t>13,5*1*0,55-(PI*0,125*0,125*13,5)</t>
  </si>
  <si>
    <t>0,8*1,8*0,3*52</t>
  </si>
  <si>
    <t>1025406321</t>
  </si>
  <si>
    <t>608,123*2</t>
  </si>
  <si>
    <t>-174426699</t>
  </si>
  <si>
    <t>"tráva potřebná pro obnovu stavební rýhy"</t>
  </si>
  <si>
    <t>33,3*1</t>
  </si>
  <si>
    <t>735525264</t>
  </si>
  <si>
    <t>33,3/5</t>
  </si>
  <si>
    <t>2079523256</t>
  </si>
  <si>
    <t>323283532</t>
  </si>
  <si>
    <t>23,4+8,1+396,7+618,1+82,4+25,2+13,5</t>
  </si>
  <si>
    <t>291211111</t>
  </si>
  <si>
    <t>Zřízení plochy ze silničních panelů do lože tl 50 mm z kameniva</t>
  </si>
  <si>
    <t>1028507815</t>
  </si>
  <si>
    <t>Zřízení zpevněné plochy ze silničních panelů osazených do lože tl. 50 mm z kameniva</t>
  </si>
  <si>
    <t>593811020</t>
  </si>
  <si>
    <t>panel silniční IZD 300/150/15 JP 6 tun 300x150x15 cm</t>
  </si>
  <si>
    <t>326670655</t>
  </si>
  <si>
    <t xml:space="preserve">panel silniční 300x150x15 cm, 6t- jednorázové </t>
  </si>
  <si>
    <t>-1199781187</t>
  </si>
  <si>
    <t>23,4*1*0,1</t>
  </si>
  <si>
    <t>396,7*1*0,1</t>
  </si>
  <si>
    <t>618,1*1*0,1</t>
  </si>
  <si>
    <t>82,4*1*0,1</t>
  </si>
  <si>
    <t>13,5*1*0,1</t>
  </si>
  <si>
    <t>-1515673831</t>
  </si>
  <si>
    <t>23,4*1*0,2</t>
  </si>
  <si>
    <t>396,7*1*0,2</t>
  </si>
  <si>
    <t>564831111</t>
  </si>
  <si>
    <t>Podklad ze štěrkodrtě ŠD tl 100 mm</t>
  </si>
  <si>
    <t>262648341</t>
  </si>
  <si>
    <t>" viz příloha č. D.2 Stavební situace, D.3 podélné profily, D.1.6 Tabulka přípojek"</t>
  </si>
  <si>
    <t>"silniční panel"</t>
  </si>
  <si>
    <t>565136111</t>
  </si>
  <si>
    <t>Asfaltový beton vrstva podkladní ACP 22 (obalované kamenivo OKH) tl 50 mm š do 3 m</t>
  </si>
  <si>
    <t>-347268937</t>
  </si>
  <si>
    <t>Asfaltový beton vrstva podkladní ACP 22 (obalované kamenivo hrubozrnné - OKH) s rozprostřením a zhutněním v pruhu šířky do 3 m, po zhutnění tl. 50 mm</t>
  </si>
  <si>
    <t>1498482691</t>
  </si>
  <si>
    <t>-982668629</t>
  </si>
  <si>
    <t>-1329350293</t>
  </si>
  <si>
    <t>" viz příloha č. D.3 podélné profily, D.4 vzorové uložení, D.1.6 Tabulka přípojek"</t>
  </si>
  <si>
    <t>"asfaltová votovka"</t>
  </si>
  <si>
    <t>-1178351583</t>
  </si>
  <si>
    <t>23,4*1*2</t>
  </si>
  <si>
    <t>396,7*1*2</t>
  </si>
  <si>
    <t>-450810652</t>
  </si>
  <si>
    <t>2011971726</t>
  </si>
  <si>
    <t>230011140</t>
  </si>
  <si>
    <t>Montáž potrubí trouby ocelové hladké tř.11-13 D 406 mm, tl 8,0 mm</t>
  </si>
  <si>
    <t>1969060385</t>
  </si>
  <si>
    <t>Montáž potrubí z trub ocelových hladkých tř. 11 až 13 D 406 mm, tl. 11,0 mm</t>
  </si>
  <si>
    <t>286131321</t>
  </si>
  <si>
    <t>ocelová chránička OC 406 x 8 mm</t>
  </si>
  <si>
    <t>-328046603</t>
  </si>
  <si>
    <t>ocelová chránička na kanalizační výtlak OC 159 x 8 mm</t>
  </si>
  <si>
    <t>1756943933</t>
  </si>
  <si>
    <t>-658103882</t>
  </si>
  <si>
    <t>-665761602</t>
  </si>
  <si>
    <t>-45571365</t>
  </si>
  <si>
    <t>-1682469467</t>
  </si>
  <si>
    <t>1836365671</t>
  </si>
  <si>
    <t>-62211245</t>
  </si>
  <si>
    <t>168304427</t>
  </si>
  <si>
    <t>691684866</t>
  </si>
  <si>
    <t>159565892</t>
  </si>
  <si>
    <t>784253054</t>
  </si>
  <si>
    <t>-370271120</t>
  </si>
  <si>
    <t>-975449143</t>
  </si>
  <si>
    <t>-1402326108</t>
  </si>
  <si>
    <t>1535657374</t>
  </si>
  <si>
    <t>-997934862</t>
  </si>
  <si>
    <t>-1521809215</t>
  </si>
  <si>
    <t>464782668</t>
  </si>
  <si>
    <t>-1033290973</t>
  </si>
  <si>
    <t>61562957</t>
  </si>
  <si>
    <t>-404364820</t>
  </si>
  <si>
    <t>-322837512</t>
  </si>
  <si>
    <t>23,4*2</t>
  </si>
  <si>
    <t>396,7*2</t>
  </si>
  <si>
    <t>618,1*2</t>
  </si>
  <si>
    <t>1362565611</t>
  </si>
  <si>
    <t>2076,4/157</t>
  </si>
  <si>
    <t>821735065</t>
  </si>
  <si>
    <t>1345720034</t>
  </si>
  <si>
    <t>1046807369</t>
  </si>
  <si>
    <t>739,592*6</t>
  </si>
  <si>
    <t>979092111</t>
  </si>
  <si>
    <t>Očištění silničních dílců se spárováním z kameniva těženého při překopech inženýrských sítí</t>
  </si>
  <si>
    <t>-572790270</t>
  </si>
  <si>
    <t>Očištění vybouraných prvků při překopech inženýrských sítí od spojovacího materiálu s odklizením a uložením očištěných hmot a spojovacího materiálu na skládku do vzdálenosti 10 m nebo naložením na dopravní prostředek silničních dílců s původním vyplněním spár kamenivem těženým</t>
  </si>
  <si>
    <t>978642098</t>
  </si>
  <si>
    <t>hlryh-1856,802+(3563,458/2)</t>
  </si>
  <si>
    <t>2719,093*2</t>
  </si>
  <si>
    <t>979099141</t>
  </si>
  <si>
    <t>-722336911</t>
  </si>
  <si>
    <t>1543894366</t>
  </si>
  <si>
    <t>1500679788</t>
  </si>
  <si>
    <t>(2*PI*0,5*0,5+2*PI*0,5*2,2)*40</t>
  </si>
  <si>
    <t>-96141083</t>
  </si>
  <si>
    <t>340*0,00035 'Přepočtené koeficientem množství</t>
  </si>
  <si>
    <t>1696195551</t>
  </si>
  <si>
    <t>-1461698303</t>
  </si>
  <si>
    <t>asfalt stavebně-izolační, PARABIT AZIT 105 bubny</t>
  </si>
  <si>
    <t>265,333333333333*0,00075 'Přepočtené koeficientem množství</t>
  </si>
  <si>
    <t>311836373</t>
  </si>
  <si>
    <t>52,185</t>
  </si>
  <si>
    <t>969,447</t>
  </si>
  <si>
    <t>ZibohPriv - Kanalizační přivaděč Zibohlavy - Radovesnice</t>
  </si>
  <si>
    <t>113107122</t>
  </si>
  <si>
    <t>Odstranění podkladu pl do 50 m2 z kameniva drceného tl 200 mm</t>
  </si>
  <si>
    <t>618745199</t>
  </si>
  <si>
    <t>Odstranění podkladů nebo krytů s přemístěním hmot na skládku na vzdálenost do 3 m nebo s naložením na dopravní prostředek v ploše jednotlivě do 50 m2 z kameniva hrubého drceného, o tl. vrstvy přes 100 do 200 mm</t>
  </si>
  <si>
    <t>"viz. příloha č. D.2 Stavební situace , D.4 Vzorové uložení"</t>
  </si>
  <si>
    <t>"obalované kamenivo"</t>
  </si>
  <si>
    <t>9,5*1</t>
  </si>
  <si>
    <t>"podklad ze štěrkodrtě"</t>
  </si>
  <si>
    <t>113107123</t>
  </si>
  <si>
    <t>Odstranění podkladu pl do 50 m2 z kameniva drceného tl 300 mm</t>
  </si>
  <si>
    <t>474799628</t>
  </si>
  <si>
    <t>Odstranění podkladů nebo krytů s přemístěním hmot na skládku na vzdálenost do 3 m nebo s naložením na dopravní prostředek v ploše jednotlivě do 50 m2 z kameniva hrubého drceného, o tl. vrstvy přes 200 do 300 mm</t>
  </si>
  <si>
    <t>113107142</t>
  </si>
  <si>
    <t>Odstranění podkladu pl do 50 m2 živičných tl 100 mm</t>
  </si>
  <si>
    <t>-753952788</t>
  </si>
  <si>
    <t>Odstranění podkladů nebo krytů s přemístěním hmot na skládku na vzdálenost do 3 m nebo s naložením na dopravní prostředek v ploše jednotlivě do 50 m2 živičných, o tl. vrstvy přes 50 do 100 mm</t>
  </si>
  <si>
    <t>113154113</t>
  </si>
  <si>
    <t>Frézování živičného krytu tl 50 mm pruh š 0,5 m pl do 500 m2 bez překážek v trase</t>
  </si>
  <si>
    <t>2136882377</t>
  </si>
  <si>
    <t>Frézování živičného podkladu nebo krytu s naložením na dopravní prostředek plochy do 500 m2 bez překážek v trase pruhu šířky do 0,5 m, tloušťky vrstvy 50 mm</t>
  </si>
  <si>
    <t>"viz. příloha č. D.2 Stavební situace, D.4 Vzorové uložení"</t>
  </si>
  <si>
    <t>"asfalt"</t>
  </si>
  <si>
    <t>-1265411881</t>
  </si>
  <si>
    <t>Dočasné zajištění podzemního potrubí nebo vedení ve výkopišti ve stavu i poloze , ve kterých byla na začátku zemních prací a to s podepřením, vzepřením nebo vyvěšením, příp. s ochranným bedněním, se zřízením a odstraněním za jišťovací konstrukce, s opotřebením hmot potrubí ocelového nebo litinového, jmenovité světlosti DN do 200</t>
  </si>
  <si>
    <t>"viz. příloha č.D.2 Stavební situace , D.3 Podélné profily vodovodu "</t>
  </si>
  <si>
    <t>141791923</t>
  </si>
  <si>
    <t>2*1</t>
  </si>
  <si>
    <t>1095062056</t>
  </si>
  <si>
    <t>2*1,55*1,05</t>
  </si>
  <si>
    <t>1*1,11*1,61</t>
  </si>
  <si>
    <t>-1239170328</t>
  </si>
  <si>
    <t>369,4*1*0,1</t>
  </si>
  <si>
    <t>-822446809</t>
  </si>
  <si>
    <t>"viz příloha č. D.2 Stavební situace, D.7 Čerpací stanice ČS"</t>
  </si>
  <si>
    <t>3,5*3,5*4,36-3,5*3,5*0,1</t>
  </si>
  <si>
    <t>hljam*0,75</t>
  </si>
  <si>
    <t>1507724951</t>
  </si>
  <si>
    <t>39,139/2</t>
  </si>
  <si>
    <t>744800219</t>
  </si>
  <si>
    <t>hljam*0,2</t>
  </si>
  <si>
    <t>-120075708</t>
  </si>
  <si>
    <t>10,4372</t>
  </si>
  <si>
    <t>-1844205001</t>
  </si>
  <si>
    <t>132201202</t>
  </si>
  <si>
    <t>Hloubení rýh š do 2000 mm v hornině tř. 3 objemu do 1000 m3</t>
  </si>
  <si>
    <t>1595568111</t>
  </si>
  <si>
    <t>Hloubení zapažených i nezapažených rýh šířky přes 600 do 2 000 mm s urovnáním dna do předepsaného profilu a spádu v hornině tř. 3 přes 100 do 1 000 m3</t>
  </si>
  <si>
    <t>"viz. příloha č. D.2 Stavební situace, D.3 Podélné profily vodovodu, D.4 Vzorové uložení"</t>
  </si>
  <si>
    <t>9,5*2,405*1-9,5*1*0,3</t>
  </si>
  <si>
    <t>369,4*2,635*1-369,4*1*0,1</t>
  </si>
  <si>
    <t>7*2,16*1-7*1*0,3</t>
  </si>
  <si>
    <t>969,447*0,75</t>
  </si>
  <si>
    <t>480648686</t>
  </si>
  <si>
    <t>727,085/2</t>
  </si>
  <si>
    <t>-811722286</t>
  </si>
  <si>
    <t>hlryh*0,2</t>
  </si>
  <si>
    <t>271559782</t>
  </si>
  <si>
    <t>193,889/2</t>
  </si>
  <si>
    <t>407285786</t>
  </si>
  <si>
    <t>Hloubení zapažených i nezapažených rýh šířky přes 600 do 2 000 mm s urovnáním dna do předepsaného profilu a spádu s použitím trhavin v hornině tř. 5 pro jakékoliv množství</t>
  </si>
  <si>
    <t>hlryh*0,05</t>
  </si>
  <si>
    <t>141721115</t>
  </si>
  <si>
    <t>Řízené horizontální vrtání hloubky do 6 m délky do 160 m vnějšího průměru přes 125 mm do 160 mm</t>
  </si>
  <si>
    <t>-1730580282</t>
  </si>
  <si>
    <t>-566528973</t>
  </si>
  <si>
    <t>"viz. příloha č. D.2 Stavební situace, D.3 Podélný profil, D.4 Vzorové uložení"</t>
  </si>
  <si>
    <t>9,5*2*2,405</t>
  </si>
  <si>
    <t>369,4*2*2,635</t>
  </si>
  <si>
    <t>7*2*2,16</t>
  </si>
  <si>
    <t>-21613034</t>
  </si>
  <si>
    <t>4,36*3,5*3,5</t>
  </si>
  <si>
    <t>233077933</t>
  </si>
  <si>
    <t>hlryh*0,95</t>
  </si>
  <si>
    <t>304802302</t>
  </si>
  <si>
    <t>Svislé přemístění výkopku bez naložení do dopravní nádoby avšak s vyprázdněním dopravní nádoby na hromadu nebo do dopravního prostředku z horniny tř. 5 až 7, při hloubce výkopu přes 2,5 do 4 m</t>
  </si>
  <si>
    <t>Vodorovné přemístění do 10000 m výkopku/sypaniny z horniny tř. 1 až 4</t>
  </si>
  <si>
    <t>-637186929</t>
  </si>
  <si>
    <t>Vodorovné přemístění výkopku nebo sypaniny po suchu na obvyklém dopravním prostředku, bez naložení výkopku, avšak se složením bez rozhrnutí z horniny tř. 1 až 4 na vzdálenost přes 9 000 do 10 000 m</t>
  </si>
  <si>
    <t>hlryh+hljam-813,989+(53,116/2)</t>
  </si>
  <si>
    <t>234,201*0,95</t>
  </si>
  <si>
    <t>Příplatek k vodorovnému přemístění výkopku/sypaniny z horniny tř. 1 až 4 ZKD 1000 m přes 10000 m</t>
  </si>
  <si>
    <t>1869172464</t>
  </si>
  <si>
    <t>Vodorovné přemístění výkopku nebo sypaniny po suchu na obvyklém dopravním prostředku, bez naložení výkopku, avšak se složením bez rozhrnutí z horniny tř. 1 až 4 na vzdálenost Příplatek k ceně za každých dalších i započatých 1 000 m</t>
  </si>
  <si>
    <t>222,491*6</t>
  </si>
  <si>
    <t>Vodorovné přemístění do 10000 m výkopku/sypaniny z horniny tř. 5 až 7</t>
  </si>
  <si>
    <t>930750288</t>
  </si>
  <si>
    <t>Vodorovné přemístění výkopku nebo sypaniny po suchu na obvyklém dopravním prostředku, bez naložení výkopku, avšak se složením bez rozhrnutí z horniny tř. 5 až 7 na vzdálenost přes 9 0000 do 10 000 m</t>
  </si>
  <si>
    <t>234,201*0,05</t>
  </si>
  <si>
    <t>Příplatek k vodorovnému přemístění výkopku/sypaniny z horniny tř. 5 až 7 ZKD 1000 m přes 10000 m</t>
  </si>
  <si>
    <t>1365076226</t>
  </si>
  <si>
    <t>Vodorovné přemístění výkopku nebo sypaniny po suchu na obvyklém dopravním prostředku, bez naložení výkopku, avšak se složením bez rozhrnutí z horniny tř. 5 až 7 na vzdálenost Příplatek k ceně za každých dalších i započatých 1 000 m</t>
  </si>
  <si>
    <t>11,71*6</t>
  </si>
  <si>
    <t>-319559007</t>
  </si>
  <si>
    <t>-1444884267</t>
  </si>
  <si>
    <t>9,5*1*1,565</t>
  </si>
  <si>
    <t>369,4*1*2,045</t>
  </si>
  <si>
    <t>7*1*1,67</t>
  </si>
  <si>
    <t>3,5*3,5*4,36-(PI*1,25*1,25*4,36)</t>
  </si>
  <si>
    <t>583373690</t>
  </si>
  <si>
    <t>štěrkopísek frakce 0-63 třída B</t>
  </si>
  <si>
    <t>1733683879</t>
  </si>
  <si>
    <t>781,981*2-755,423*2</t>
  </si>
  <si>
    <t>Obsypání potrubí bez prohození sypaniny z hornin tř. 1 až 4 uloženým do 3 m od kraje výkopu</t>
  </si>
  <si>
    <t>1593525609</t>
  </si>
  <si>
    <t>9,5*1*0,39-(PI*0,045*0,045*9,5)</t>
  </si>
  <si>
    <t>369,4*1*0,39-(PI*0,045*0,045*369,4)</t>
  </si>
  <si>
    <t>7*1*0,39-(PI*0,045*0,045*7)</t>
  </si>
  <si>
    <t>2017567399</t>
  </si>
  <si>
    <t>148,046*2</t>
  </si>
  <si>
    <t>181301111</t>
  </si>
  <si>
    <t>Rozprostření ornice tl vrstvy do 100 mm pl přes 500 m2 v rovině nebo ve svahu do 1:5</t>
  </si>
  <si>
    <t>-341725739</t>
  </si>
  <si>
    <t>Rozprostření a urovnání ornice v rovině nebo ve svahu sklonu do 1:5 při souvislé ploše přes 500 m2, tl. vrstvy do 100 mm</t>
  </si>
  <si>
    <t>369,4*1</t>
  </si>
  <si>
    <t>"3m šířka navíc pro rozježdění kolem výkopu"</t>
  </si>
  <si>
    <t>369,4*3</t>
  </si>
  <si>
    <t>181451121</t>
  </si>
  <si>
    <t>Založení lučního trávníku výsevem plochy přes 1000 m2 v rovině a ve svahu do 1:5</t>
  </si>
  <si>
    <t>-149389409</t>
  </si>
  <si>
    <t>Založení trávníku na půdě předem připravené plochy přes 1000 m2 výsevem včetně utažení lučního v rovině nebo na svahu do 1:5</t>
  </si>
  <si>
    <t>005724720</t>
  </si>
  <si>
    <t>osivo směs travní krajinná - rovinná</t>
  </si>
  <si>
    <t>-589397216</t>
  </si>
  <si>
    <t>1477,6/5</t>
  </si>
  <si>
    <t>000000003</t>
  </si>
  <si>
    <t xml:space="preserve">Těsnění prostupů pro potrubí  - třída těsnícího pásku 1</t>
  </si>
  <si>
    <t>-1961587298</t>
  </si>
  <si>
    <t>Těsnění prostupů pro potrubí - třída těsnícího pásku 1</t>
  </si>
  <si>
    <t>000000004</t>
  </si>
  <si>
    <t>Vytvoření prostupů pro potrubí</t>
  </si>
  <si>
    <t>-1309441920</t>
  </si>
  <si>
    <t>-2048497607</t>
  </si>
  <si>
    <t>9,5+369,4+7</t>
  </si>
  <si>
    <t>824044950</t>
  </si>
  <si>
    <t>9,5*1*0,1</t>
  </si>
  <si>
    <t>9,6*1*0,1</t>
  </si>
  <si>
    <t>7*1*0,1</t>
  </si>
  <si>
    <t>451315133</t>
  </si>
  <si>
    <t>Podkladní nebo výplňová vrstva z betonu C 8/10 tl do 200 mm</t>
  </si>
  <si>
    <t>-1367620499</t>
  </si>
  <si>
    <t>Podkladní a výplňové vrstvy z betonu prostého tloušťky do 200 mm, z betonu C 8/10</t>
  </si>
  <si>
    <t>1156991825</t>
  </si>
  <si>
    <t>Podklad ze štěrkodrti ŠD s rozprostřením a zhutněním, po zhutnění tl. 100 mm</t>
  </si>
  <si>
    <t>"pod měrnou šachtu"</t>
  </si>
  <si>
    <t>1,5*0,1*1,5</t>
  </si>
  <si>
    <t>"pod zásobník chemikálie"</t>
  </si>
  <si>
    <t>2*3*0,1</t>
  </si>
  <si>
    <t>564871116</t>
  </si>
  <si>
    <t>Podklad ze štěrkodrtě ŠD tl. 300 mm</t>
  </si>
  <si>
    <t>2114467529</t>
  </si>
  <si>
    <t>Podklad ze štěrkodrti ŠD s rozprostřením a zhutněním, po zhutnění tl. 300 mm</t>
  </si>
  <si>
    <t>"štěrková cesta"</t>
  </si>
  <si>
    <t>1094457865</t>
  </si>
  <si>
    <t>1658418689</t>
  </si>
  <si>
    <t>9,5*2</t>
  </si>
  <si>
    <t>589333280</t>
  </si>
  <si>
    <t>směs pro beton třída C30/37 XA3 frakce do 8 mm</t>
  </si>
  <si>
    <t>541625476</t>
  </si>
  <si>
    <t>"betonová deska pod zásobník chemikálie"</t>
  </si>
  <si>
    <t>2*3*0,15</t>
  </si>
  <si>
    <t>313166630</t>
  </si>
  <si>
    <t xml:space="preserve">síť výztužná svařovaná KARI,  100 x 100 mm, D 8 mm, 3 x 2 m</t>
  </si>
  <si>
    <t>-973363905</t>
  </si>
  <si>
    <t xml:space="preserve">síť výztužná svařovaná,  100 x 100 mm, D 8 mm, 3 x 2 m</t>
  </si>
  <si>
    <t>Asfaltový beton vrstva obrusná ACO 11 (ABS) tř. II tl 50 mm š do 3 m z nemodifikovaného asfaltu</t>
  </si>
  <si>
    <t>1051405284</t>
  </si>
  <si>
    <t>577145112</t>
  </si>
  <si>
    <t>Asfaltový beton vrstva ložní ACL 16 (ABH) tl 50 mm š do 3 m z nemodifikovaného asfaltu</t>
  </si>
  <si>
    <t>-941555752</t>
  </si>
  <si>
    <t>Asfaltový beton vrstva ložní ACL 16 (ABH) s rozprostřením a zhutněním z nemodifikovaného asfaltu v pruhu šířky do 3 m, po zhutnění tl. 50 mm</t>
  </si>
  <si>
    <t>452386131</t>
  </si>
  <si>
    <t>-1107768031</t>
  </si>
  <si>
    <t>-1210751465</t>
  </si>
  <si>
    <t>592243730</t>
  </si>
  <si>
    <t>skruž betonová šachtová s těsněním TBS-Q 1000/250 100x25x12 cm</t>
  </si>
  <si>
    <t>160588308</t>
  </si>
  <si>
    <t>592243720</t>
  </si>
  <si>
    <t>skruž betonová šachtová s těsněním TBS-Q 1000/500 100x50x12 cm</t>
  </si>
  <si>
    <t>1455270873</t>
  </si>
  <si>
    <t>592240230</t>
  </si>
  <si>
    <t>dno betonové šachtové bez kynety a otvorů</t>
  </si>
  <si>
    <t>-1880788558</t>
  </si>
  <si>
    <t>dno betonové šachtové DN 1000 bez kynety a otvorů</t>
  </si>
  <si>
    <t>722260906</t>
  </si>
  <si>
    <t>Montáž průtokoměrů přírubových DN 80 - viz příloha č. D.2.8 Výpis materiálu</t>
  </si>
  <si>
    <t>1292406775</t>
  </si>
  <si>
    <t>Montáž průtokoměrů přírubových DN 80</t>
  </si>
  <si>
    <t>388217171</t>
  </si>
  <si>
    <t>magneticko-indukční průtokoměr,DN80</t>
  </si>
  <si>
    <t>-265703537</t>
  </si>
  <si>
    <t>magneticko-indukční průtokoměr OPTIFLUX100W,DN80</t>
  </si>
  <si>
    <t>286149326</t>
  </si>
  <si>
    <t>Magneticko-indukční průtokoměr DN 80</t>
  </si>
  <si>
    <t>-1945926511</t>
  </si>
  <si>
    <t>Magneticko-indukční průtokoměr DN 80, varianta pro zásyp</t>
  </si>
  <si>
    <t>Montáž litinových tvarovek jednoosých přírubových otevřený výkop DN 80</t>
  </si>
  <si>
    <t>131420362</t>
  </si>
  <si>
    <t>Montáž litinových tvarovek na potrubí litinovém tlakovém jednoosých na potrubí z trub přírubových v otevřeném výkopu, kanálu nebo v šachtě DN 80</t>
  </si>
  <si>
    <t>552518000</t>
  </si>
  <si>
    <t xml:space="preserve">koleno přírubové s patkou  pro připojení k hydrantu 80/90 mm</t>
  </si>
  <si>
    <t>1988922621</t>
  </si>
  <si>
    <t xml:space="preserve">koleno přírubové s patkou   pro připojení hydrantu</t>
  </si>
  <si>
    <t>Speciální příruba jištěná proti posunu DN 90/80</t>
  </si>
  <si>
    <t>-711774377</t>
  </si>
  <si>
    <t>552522310</t>
  </si>
  <si>
    <t>trouba přírubová TP-DN 80 PN 10-16-25-40 TT L=1,0 m</t>
  </si>
  <si>
    <t>1181640816</t>
  </si>
  <si>
    <t>552522260</t>
  </si>
  <si>
    <t>trouba přírubová TP-DN 80 PN 10-16-25-40 TT L=0,3 m</t>
  </si>
  <si>
    <t>-1252796392</t>
  </si>
  <si>
    <t>552599820</t>
  </si>
  <si>
    <t>koleno přírubové Q tvárná litina DN80-90°</t>
  </si>
  <si>
    <t>-240047714</t>
  </si>
  <si>
    <t>857244122</t>
  </si>
  <si>
    <t>Montáž litinových tvarovek odbočných přírubových otevřený výkop DN 80</t>
  </si>
  <si>
    <t>1941339157</t>
  </si>
  <si>
    <t>Montáž litinových tvarovek na potrubí litinovém tlakovém odbočných na potrubí z trub přírubových v otevřeném výkopu, kanálu nebo v šachtě DN 80</t>
  </si>
  <si>
    <t>552535100</t>
  </si>
  <si>
    <t>T-kus DN 80/80 - litinový</t>
  </si>
  <si>
    <t>1482219208</t>
  </si>
  <si>
    <t>871241121</t>
  </si>
  <si>
    <t>Montáž potrubí z trubek z tlakového polyetylénu otevřený výkop svařovaných vnější průměr 90 mm</t>
  </si>
  <si>
    <t>1191735134</t>
  </si>
  <si>
    <t>Montáž potrubí z plastických hmot v otevřeném výkopu z tlakových trubek polyetylenových svařených vnějšího průměru 90 mm</t>
  </si>
  <si>
    <t>286136200</t>
  </si>
  <si>
    <t>PE 100 RC, 90x5,4 mm,SDR 17, PN 10</t>
  </si>
  <si>
    <t>-592972760</t>
  </si>
  <si>
    <t>877241121</t>
  </si>
  <si>
    <t>Montáž elektrotvarovek na potrubí z trubek z tlakového PE otevřený výkop vnější průměr 90 mm</t>
  </si>
  <si>
    <t>-499312459</t>
  </si>
  <si>
    <t>Montáž elektrotvarovek na potrubí z plastických hmot v otevřeném výkopu na potrubí z tlakových trubek polyetylenových svařených vnějšího průměru 90 mm</t>
  </si>
  <si>
    <t>286149360</t>
  </si>
  <si>
    <t>elektrokoleno 90°, PE 100, PN 16, d 90</t>
  </si>
  <si>
    <t>1286751186</t>
  </si>
  <si>
    <t>286149362</t>
  </si>
  <si>
    <t>elektrokoleno 30°, PE 100, PN 16, d 90</t>
  </si>
  <si>
    <t>352059409</t>
  </si>
  <si>
    <t>elektrokoleno30°, PE 100, PN 16, d 90</t>
  </si>
  <si>
    <t>891241112</t>
  </si>
  <si>
    <t>Montáž vodovodních šoupátek otevřený výkop DN 80</t>
  </si>
  <si>
    <t>-2037613790</t>
  </si>
  <si>
    <t>Montáž vodovodních armatur na potrubí šoupátek nebo klapek uzavíracích v otevřeném výkopu nebo v šachtách s osazením zemní soupravy (bez poklopů) DN 80</t>
  </si>
  <si>
    <t>šoupě deskové DN80 pro zásyp</t>
  </si>
  <si>
    <t>-829208874</t>
  </si>
  <si>
    <t>422910730</t>
  </si>
  <si>
    <t>souprava zemní pro šoupátka DN 80 mm při Rd 1,5 m</t>
  </si>
  <si>
    <t>-867683278</t>
  </si>
  <si>
    <t>422910722</t>
  </si>
  <si>
    <t>Univerzální podkladová deska pro šoupata DN80</t>
  </si>
  <si>
    <t>-1689344929</t>
  </si>
  <si>
    <t>891247111</t>
  </si>
  <si>
    <t>Montáž hydrantů podzemních DN 80</t>
  </si>
  <si>
    <t>1702529592</t>
  </si>
  <si>
    <t>422735955</t>
  </si>
  <si>
    <t>Souprava proplachovací DN 80/1,50m pro odpadní vody</t>
  </si>
  <si>
    <t>-396250322</t>
  </si>
  <si>
    <t>892271111</t>
  </si>
  <si>
    <t>Tlaková zkouška vodou potrubí DN 100 nebo 125</t>
  </si>
  <si>
    <t>1688108119</t>
  </si>
  <si>
    <t>Tlakové zkoušky vodou na potrubí DN 100 nebo 125</t>
  </si>
  <si>
    <t>1771306781</t>
  </si>
  <si>
    <t>1307757580</t>
  </si>
  <si>
    <t xml:space="preserve">Dopravné stav. části z betonu ČS </t>
  </si>
  <si>
    <t>-1656302006</t>
  </si>
  <si>
    <t xml:space="preserve">Dopravné stav. části ČS </t>
  </si>
  <si>
    <t>ČS z bet.dílců-stav.část-viz. příloha č. D.7 Čerpací stanice - vnitř. prům. 2,5m, vnějším prům. 2,8m a výš 2,8m, Dno tl. 200 mm svahováno k čerpadlům.</t>
  </si>
  <si>
    <t>-687023218</t>
  </si>
  <si>
    <t>ČS odp. vod</t>
  </si>
  <si>
    <t xml:space="preserve">ČS odp. vod -  čerpadlo ponorné kalové s příslušenstvím-čerpané množství 4,5 l/s, dopravní výška 27,7m, jmenovitý výkon/jmenovitý proud: 5,0kW/9,8A, otáčky čerpadla 2807 1/min</t>
  </si>
  <si>
    <t>-1614283915</t>
  </si>
  <si>
    <t xml:space="preserve">ČS odp. vod -  čerpadlo s příslušenstvím dle nab.</t>
  </si>
  <si>
    <t>Montáž vystrojení ČS-viz příloha č. D.7 Čerpací stanice</t>
  </si>
  <si>
    <t>-585091658</t>
  </si>
  <si>
    <t>1289462386</t>
  </si>
  <si>
    <t>-169402304</t>
  </si>
  <si>
    <t>894302196</t>
  </si>
  <si>
    <t>Dávkovací zařízení chemikálie (síran železitý, louh sodný) do čerpací stanice na splaškové kanalizaci</t>
  </si>
  <si>
    <t>-332200019</t>
  </si>
  <si>
    <t xml:space="preserve">Dávkovací zařízení s příslušenstvím </t>
  </si>
  <si>
    <t>894411111</t>
  </si>
  <si>
    <t>Zřízení šachet kanalizačních z betonových dílců, dno beton tř. C 25/30</t>
  </si>
  <si>
    <t>668074619</t>
  </si>
  <si>
    <t>Zřízení šachet kanalizačních z betonových dílců výšky vstupu do 1,50 m s obložením dna betonem tř. C 25/30</t>
  </si>
  <si>
    <t>815280051</t>
  </si>
  <si>
    <t>poklop na vstupní šachtu litinový 600 D400</t>
  </si>
  <si>
    <t>-701086786</t>
  </si>
  <si>
    <t>poklop na vstupní šachtu litinový D600 D400</t>
  </si>
  <si>
    <t>-1899327039</t>
  </si>
  <si>
    <t>poklop litinový-šoupátkový</t>
  </si>
  <si>
    <t>1855157059</t>
  </si>
  <si>
    <t>899914111</t>
  </si>
  <si>
    <t>Montáž ocelové chráničky D 159 x 8 mm</t>
  </si>
  <si>
    <t>-274206392</t>
  </si>
  <si>
    <t>Montáž ocelové chráničky v otevřeném výkopu vnějšího průměru D 159 x 8 mm</t>
  </si>
  <si>
    <t>-629166186</t>
  </si>
  <si>
    <t>8,6</t>
  </si>
  <si>
    <t>-313235722</t>
  </si>
  <si>
    <t>-1662348597</t>
  </si>
  <si>
    <t>19/157</t>
  </si>
  <si>
    <t>919735112</t>
  </si>
  <si>
    <t>Řezání stávajícího živičného krytu hl do 100 mm</t>
  </si>
  <si>
    <t>-1218303249</t>
  </si>
  <si>
    <t>-1748311217</t>
  </si>
  <si>
    <t>1804862930</t>
  </si>
  <si>
    <t>11,896*6</t>
  </si>
  <si>
    <t>-1063413957</t>
  </si>
  <si>
    <t>234,201*2</t>
  </si>
  <si>
    <t>Poplatek za skládku - asfalt, suť</t>
  </si>
  <si>
    <t>-1007107188</t>
  </si>
  <si>
    <t>998276101</t>
  </si>
  <si>
    <t>32404781</t>
  </si>
  <si>
    <t>1390055663</t>
  </si>
  <si>
    <t>341110600</t>
  </si>
  <si>
    <t>1680511666</t>
  </si>
  <si>
    <t>Elektročást ČS</t>
  </si>
  <si>
    <t>-1286231450</t>
  </si>
  <si>
    <t>hlryh_1</t>
  </si>
  <si>
    <t>416,469</t>
  </si>
  <si>
    <t>ZobohKanalPrip - Kanalizace Kolín - Zibohlavy</t>
  </si>
  <si>
    <t>113106121</t>
  </si>
  <si>
    <t>Rozebrání dlažeb nebo dílců komunikací pro pěší z betonových nebo kamenných dlaždic</t>
  </si>
  <si>
    <t>-251591284</t>
  </si>
  <si>
    <t>"viz příloha č. D.6.1 Tabulka přípojek"</t>
  </si>
  <si>
    <t>7,2*0,8</t>
  </si>
  <si>
    <t>113106123</t>
  </si>
  <si>
    <t>Rozebrání dlažeb komunikací pro pěší ze zámkových dlaždic</t>
  </si>
  <si>
    <t>282746545</t>
  </si>
  <si>
    <t>Rozebrání dlažeb a dílců komunikací pro pěší, vozovek a ploch s přemístěním hmot na skládku na vzdálenost do 3 m nebo s naložením na dopravní prostředek komunikací pro pěší s ložem z kameniva nebo živice a s výplní spár ze zámkové dlažby</t>
  </si>
  <si>
    <t xml:space="preserve">" viz příloha č.  D.6.1 Tabulka přípojek"</t>
  </si>
  <si>
    <t>21,1*0,8</t>
  </si>
  <si>
    <t>113107132</t>
  </si>
  <si>
    <t>Odstranění podkladu pl do 50 m2 z betonu prostého tl 300 mm</t>
  </si>
  <si>
    <t>2065722336</t>
  </si>
  <si>
    <t>Odstranění podkladů nebo krytů s přemístěním hmot na skládku na vzdálenost do 3 m nebo s naložením na dopravní prostředek v ploše jednotlivě do 50 m2 z betonu prostého, o tl. vrstvy přes 150 do 300 mm</t>
  </si>
  <si>
    <t>59,1*0,8</t>
  </si>
  <si>
    <t>258777274</t>
  </si>
  <si>
    <t>113107163</t>
  </si>
  <si>
    <t>Odstranění podkladu pl přes 50 do 200 m2 z kameniva drceného tl 300 mm</t>
  </si>
  <si>
    <t>1286888399</t>
  </si>
  <si>
    <t>Odstranění podkladů nebo krytů s přemístěním hmot na skládku na vzdálenost do 20 m nebo s naložením na dopravní prostředek v ploše jednotlivě přes 50 m2 do 200 m2 z kameniva hrubého drceného, o tl. vrstvy přes 200 do 300 mm</t>
  </si>
  <si>
    <t>10,3*0,8</t>
  </si>
  <si>
    <t>129,4*0,8</t>
  </si>
  <si>
    <t>113107181</t>
  </si>
  <si>
    <t>Odstranění podkladu pl přes 50 do 200 m2 živičných tl 50 mm</t>
  </si>
  <si>
    <t>874101310</t>
  </si>
  <si>
    <t>Odstranění podkladů nebo krytů s přemístěním hmot na skládku na vzdálenost do 20 m nebo s naložením na dopravní prostředek v ploše jednotlivě přes 50 m2 do 200 m2 živičných, o tl. vrstvy do 50 mm</t>
  </si>
  <si>
    <t>227787207</t>
  </si>
  <si>
    <t>"asfaltová komunikace SÚS"</t>
  </si>
  <si>
    <t>59,1</t>
  </si>
  <si>
    <t>"zámková dlažba"</t>
  </si>
  <si>
    <t>"betonová dlažba"</t>
  </si>
  <si>
    <t>"betonové žlabovky"</t>
  </si>
  <si>
    <t>1*0,8</t>
  </si>
  <si>
    <t>"betonové panely"</t>
  </si>
  <si>
    <t>20,5*0,8</t>
  </si>
  <si>
    <t>594808904</t>
  </si>
  <si>
    <t>"přípojky"</t>
  </si>
  <si>
    <t>20,5*3</t>
  </si>
  <si>
    <t>-1259397917</t>
  </si>
  <si>
    <t>129,4*1</t>
  </si>
  <si>
    <t>59,1*1</t>
  </si>
  <si>
    <t>1231890530</t>
  </si>
  <si>
    <t>17*0,8</t>
  </si>
  <si>
    <t>16*0,8</t>
  </si>
  <si>
    <t>539036789</t>
  </si>
  <si>
    <t>20*0,8</t>
  </si>
  <si>
    <t>394014559</t>
  </si>
  <si>
    <t>1,55*1,05*20*0,8</t>
  </si>
  <si>
    <t>1,532*1,032*17*0,8</t>
  </si>
  <si>
    <t>1,532*1,032*16*0,8</t>
  </si>
  <si>
    <t>1938549636</t>
  </si>
  <si>
    <t>59*0,8*0,1</t>
  </si>
  <si>
    <t>314868688</t>
  </si>
  <si>
    <t>59,1*2*0,8-59,1*0,45*0,8</t>
  </si>
  <si>
    <t>129,4*2*0,8-129,4*0,35*0,8</t>
  </si>
  <si>
    <t>59*2*0,8-59*0,1*0,8</t>
  </si>
  <si>
    <t>10,3*2*0,8-10,3*0,3*0,8</t>
  </si>
  <si>
    <t>21,1*2*0,8-21,1*0,26*0,8</t>
  </si>
  <si>
    <t>7,2*2*0,8-7,2*0,26*0,8</t>
  </si>
  <si>
    <t>1*2*0,8-1*0,23*0,8</t>
  </si>
  <si>
    <t>20,5*2*0,8-20,5*0,3*0,8</t>
  </si>
  <si>
    <t>hlryh_1*0,6</t>
  </si>
  <si>
    <t>-352494186</t>
  </si>
  <si>
    <t>hlryh_1*0,6/2</t>
  </si>
  <si>
    <t>1843703721</t>
  </si>
  <si>
    <t>hlryh_1*0,15</t>
  </si>
  <si>
    <t>-1397368305</t>
  </si>
  <si>
    <t>hlryh_1*0,15/2</t>
  </si>
  <si>
    <t>135698132</t>
  </si>
  <si>
    <t>2125556524</t>
  </si>
  <si>
    <t>hlryh_1*0,1</t>
  </si>
  <si>
    <t>225245629</t>
  </si>
  <si>
    <t>(188,5+59+10,3+21,2+1+7,2+20,5)*2*2</t>
  </si>
  <si>
    <t>-1026471061</t>
  </si>
  <si>
    <t>hlryh_1*0,75</t>
  </si>
  <si>
    <t>504804290</t>
  </si>
  <si>
    <t>hlryh_1*0,25</t>
  </si>
  <si>
    <t>-1219186897</t>
  </si>
  <si>
    <t>(hlryh_1-281,125+(434,81/2))*0,75</t>
  </si>
  <si>
    <t>-1069112581</t>
  </si>
  <si>
    <t>264,562*6</t>
  </si>
  <si>
    <t>-360318395</t>
  </si>
  <si>
    <t>(hlryh_1-281,125+(434,81/2))*0,25</t>
  </si>
  <si>
    <t>-1010131393</t>
  </si>
  <si>
    <t>88,187*6</t>
  </si>
  <si>
    <t>408072772</t>
  </si>
  <si>
    <t>hlryh_1-281,125+(434,81/2)</t>
  </si>
  <si>
    <t>-1845350514</t>
  </si>
  <si>
    <t>59,1*2*0,8-59,1*1*0,8</t>
  </si>
  <si>
    <t>129,4*2*0,8-129,4*0,90*0,8</t>
  </si>
  <si>
    <t>59*2*0,8-59*0,65*0,8</t>
  </si>
  <si>
    <t>10,3*2*0,8-10,3*0,85*0,8</t>
  </si>
  <si>
    <t>21,1*2*0,8-21,1*0,81*0,8</t>
  </si>
  <si>
    <t>7,2*2*0,8-7,2*0,81*0,8</t>
  </si>
  <si>
    <t>1*2*0,8-1*0,78*0,8</t>
  </si>
  <si>
    <t>20,5*2*0,8-20,5*0,85*0,8</t>
  </si>
  <si>
    <t>653667827</t>
  </si>
  <si>
    <t>217,405*2</t>
  </si>
  <si>
    <t>-870944122</t>
  </si>
  <si>
    <t>294,6*0,8*0,45-(PI*0,075*0,075*194,6)</t>
  </si>
  <si>
    <t>13,3*0,8*0,45-(PI*0,075*0,075*13,3)</t>
  </si>
  <si>
    <t>-94365366</t>
  </si>
  <si>
    <t>107,17*2</t>
  </si>
  <si>
    <t>1870302086</t>
  </si>
  <si>
    <t>59*0,8</t>
  </si>
  <si>
    <t>-271518886</t>
  </si>
  <si>
    <t>47,2/5</t>
  </si>
  <si>
    <t>-397795451</t>
  </si>
  <si>
    <t>1476562642</t>
  </si>
  <si>
    <t>246498133</t>
  </si>
  <si>
    <t>393759541</t>
  </si>
  <si>
    <t>307,6*0,8*0,1</t>
  </si>
  <si>
    <t>-264418320</t>
  </si>
  <si>
    <t>59,1*0,8*0,2</t>
  </si>
  <si>
    <t>564851111</t>
  </si>
  <si>
    <t>Podklad ze štěrkodrtě ŠD tl 150 mm</t>
  </si>
  <si>
    <t>1656233690</t>
  </si>
  <si>
    <t>Podklad ze štěrkodrti ŠD s rozprostřením a zhutněním, po zhutnění tl. 150 mm</t>
  </si>
  <si>
    <t>" viz příloha č. D.1.6 Tabulka přípojek"</t>
  </si>
  <si>
    <t>269198729</t>
  </si>
  <si>
    <t>274598826</t>
  </si>
  <si>
    <t>-1793774234</t>
  </si>
  <si>
    <t>-1291346869</t>
  </si>
  <si>
    <t>59,1*0,8*2</t>
  </si>
  <si>
    <t>"místní komunikace"</t>
  </si>
  <si>
    <t>1966045532</t>
  </si>
  <si>
    <t>59,1*1,8</t>
  </si>
  <si>
    <t>129,4*1,8</t>
  </si>
  <si>
    <t>1725590763</t>
  </si>
  <si>
    <t>1334474847</t>
  </si>
  <si>
    <t>596211210</t>
  </si>
  <si>
    <t>Kladení zámkové dlažby komunikací pro pěší tl 80 mm skupiny A pl do 50 m2</t>
  </si>
  <si>
    <t>1614690437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</si>
  <si>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80 mm skupiny A, pro plochy do 50 m2</t>
  </si>
  <si>
    <t>592450070</t>
  </si>
  <si>
    <t>dlažba zámková H-PROFIL HBB 20x16,5x8 cm přírodní</t>
  </si>
  <si>
    <t>-125880523</t>
  </si>
  <si>
    <t>dlažba zámková profilová pro komunikace 20x16,5x8 cm přírodní</t>
  </si>
  <si>
    <t>"pro dlážbu- počítáno 30% nového materiálu, který nepůjde nahradit původním"</t>
  </si>
  <si>
    <t>21,1*0,8*0,3</t>
  </si>
  <si>
    <t>592453260</t>
  </si>
  <si>
    <t>dlažba kostka 20x20x8 cm přírodní</t>
  </si>
  <si>
    <t>10052127</t>
  </si>
  <si>
    <t>dlažba skladebná betonová základní 20x20x8 cm přírodní</t>
  </si>
  <si>
    <t>"pro dlážbu - počítáno 30% nového materiálu, který nepůjde nahradit původním"</t>
  </si>
  <si>
    <t>7,2*0,8*0,3</t>
  </si>
  <si>
    <t>936009111_R</t>
  </si>
  <si>
    <t>Drcené kamenivo tloušťky 30 mm ze štěrku frakce 4-8 mm</t>
  </si>
  <si>
    <t>563284452</t>
  </si>
  <si>
    <t>837312221</t>
  </si>
  <si>
    <t>Montáž tvarovek jednoosých s integrovaným těsněním otevřený výkop DN 150</t>
  </si>
  <si>
    <t>1074829611</t>
  </si>
  <si>
    <t>597109849</t>
  </si>
  <si>
    <t>Napojovací tvarovka DN 150</t>
  </si>
  <si>
    <t>-706637817</t>
  </si>
  <si>
    <t>286122020</t>
  </si>
  <si>
    <t>koleno kanalizační z PVC QUANTUM Q-KGB 150/45°</t>
  </si>
  <si>
    <t>865160524</t>
  </si>
  <si>
    <t>koleno kanalizační plastové PVC KG DN 160/45° SN 12/16</t>
  </si>
  <si>
    <t>837352221</t>
  </si>
  <si>
    <t>Montáž tvarovek jednoosých s integrovaným těsněním otevřený výkop DN 200</t>
  </si>
  <si>
    <t>1224257905</t>
  </si>
  <si>
    <t>597109840</t>
  </si>
  <si>
    <t>Napojovací tvarovka DN 200</t>
  </si>
  <si>
    <t>784823130</t>
  </si>
  <si>
    <t>286122060</t>
  </si>
  <si>
    <t>koleno kanalizační z PV 200/45°</t>
  </si>
  <si>
    <t>-193134498</t>
  </si>
  <si>
    <t>koleno kanalizační plastové PVC DN 200/45° SN 12/16</t>
  </si>
  <si>
    <t>877315211</t>
  </si>
  <si>
    <t>Montáž tvarovek z tvrdého PVC-systém KG nebo z polypropylenu-systém KG 2000 jednoosé DN 150</t>
  </si>
  <si>
    <t>40376243</t>
  </si>
  <si>
    <t>Montáž tvarovek na kanalizačním potrubí z trub z plastu z tvrdého PVC [systém KG] nebo z polypropylenu [systém KG 2000] v otevřeném výkopu jednoosých DN 150</t>
  </si>
  <si>
    <t>286121020</t>
  </si>
  <si>
    <t>trubka kanalizační PVC SN12 150/6 m</t>
  </si>
  <si>
    <t>-1007613753</t>
  </si>
  <si>
    <t xml:space="preserve">trubka kanalizační plastová PVC  DN 150x6000 mm SN 12</t>
  </si>
  <si>
    <t>286121010</t>
  </si>
  <si>
    <t xml:space="preserve">trubka kanalizační PVC  SN12 150/3 m</t>
  </si>
  <si>
    <t>-969215342</t>
  </si>
  <si>
    <t>trubka kanalizační plastová PVC DN 150x3000 mm SN 12</t>
  </si>
  <si>
    <t>286121000</t>
  </si>
  <si>
    <t>trubka kanalizační PVC SN12 150x1 m</t>
  </si>
  <si>
    <t>-1016989438</t>
  </si>
  <si>
    <t>trubka kanalizační plastová PVC KG DN 150x1000 mm SN 12</t>
  </si>
  <si>
    <t>877355211</t>
  </si>
  <si>
    <t>Montáž tvarovek z tvrdého PVC-systém KG nebo z polypropylenu-systém KG 2000 jednoosé DN 200</t>
  </si>
  <si>
    <t>-195781282</t>
  </si>
  <si>
    <t>Montáž tvarovek na kanalizačním potrubí z trub z plastu z tvrdého PVC [systém KG] nebo z polypropylenu [systém KG 2000] v otevřeném výkopu jednoosých DN 200</t>
  </si>
  <si>
    <t>286121030</t>
  </si>
  <si>
    <t>trubka kanalizační PVC SN12 200/1 m</t>
  </si>
  <si>
    <t>1299080972</t>
  </si>
  <si>
    <t>trubka kanalizační plastová PVC DN 200x1000 mm SN 12</t>
  </si>
  <si>
    <t>286121040</t>
  </si>
  <si>
    <t xml:space="preserve">trubka kanalizační PVC  SN12 200/3 m</t>
  </si>
  <si>
    <t>-796473579</t>
  </si>
  <si>
    <t>trubka kanalizační plastová PVC DN 200x3000 mm SN 12</t>
  </si>
  <si>
    <t>286121050</t>
  </si>
  <si>
    <t>trubka kanalizační PVC SN12 200/6 m</t>
  </si>
  <si>
    <t>618662139</t>
  </si>
  <si>
    <t>trubka kanalizační plastová PVC DN 200x6000 mm SN 12</t>
  </si>
  <si>
    <t>877375121</t>
  </si>
  <si>
    <t>Výřez a montáž tvarovek odbočných na potrubí z kanalizačních trub z PVC do DN 300</t>
  </si>
  <si>
    <t>-2108125459</t>
  </si>
  <si>
    <t>286618461_R</t>
  </si>
  <si>
    <t>odbočka s kulovým kloubem DN 250/200</t>
  </si>
  <si>
    <t>1826116840</t>
  </si>
  <si>
    <t>286618462_R</t>
  </si>
  <si>
    <t>odbočka s kulovým kloubem DN 300/150</t>
  </si>
  <si>
    <t>-966006640</t>
  </si>
  <si>
    <t>286618463_R</t>
  </si>
  <si>
    <t>odbočka s kulovým kloubem DN 250/150</t>
  </si>
  <si>
    <t>798630589</t>
  </si>
  <si>
    <t>894811112</t>
  </si>
  <si>
    <t>Montáž šachty z plastu DN 200/160, 200</t>
  </si>
  <si>
    <t>-2080353966</t>
  </si>
  <si>
    <t>286105271</t>
  </si>
  <si>
    <t>Domovní T šachta, komplet DN 200/160</t>
  </si>
  <si>
    <t>-1250442157</t>
  </si>
  <si>
    <t>Domovní T šachta, komplet DN 200/150</t>
  </si>
  <si>
    <t>916533211</t>
  </si>
  <si>
    <t>Osazení betonových žlabovek</t>
  </si>
  <si>
    <t>-1739056395</t>
  </si>
  <si>
    <t>Osazení silničního obrubníku betonového stojatého bez boční opěry do lože z betonu prostého</t>
  </si>
  <si>
    <t>-780246137</t>
  </si>
  <si>
    <t>377</t>
  </si>
  <si>
    <t>103330233</t>
  </si>
  <si>
    <t>377/157</t>
  </si>
  <si>
    <t>-1746207092</t>
  </si>
  <si>
    <t>(59,1+129,4)*2</t>
  </si>
  <si>
    <t>938901101</t>
  </si>
  <si>
    <t>Očištění dlažby z lomového kamene nebo z betonových desek od porostu,dočasné uskladnění ošištěného materiálu v prostorách investora</t>
  </si>
  <si>
    <t>31644919</t>
  </si>
  <si>
    <t>"viz. příloha č. D.2 - Stavební situace M 1:500, D.4 - Vzorové uložení"</t>
  </si>
  <si>
    <t>"probetonovou dlažbu"</t>
  </si>
  <si>
    <t>7,2*1</t>
  </si>
  <si>
    <t>979024443</t>
  </si>
  <si>
    <t>Očištění vybouraných betonových žlabovek</t>
  </si>
  <si>
    <t>1108483552</t>
  </si>
  <si>
    <t>Očištění vybouraných obrubníků a krajníků silničních</t>
  </si>
  <si>
    <t>979054451</t>
  </si>
  <si>
    <t>Očištění vybouraných zámkových dlaždic s původním spárováním z kameniva těženého</t>
  </si>
  <si>
    <t>1845074576</t>
  </si>
  <si>
    <t>Očištění vybouraných prvků komunikací od spojovacího materiálu s odklizením a uložením očištěných hmot a spojovacího materiálu na skládku na vzdálenost do 10 m zámkových dlaždic s vyplněním spár kamenivem</t>
  </si>
  <si>
    <t>"pro zámkovou dlažbu"</t>
  </si>
  <si>
    <t>1810135010</t>
  </si>
  <si>
    <t>1745943977</t>
  </si>
  <si>
    <t>179,782*15</t>
  </si>
  <si>
    <t>-583596716</t>
  </si>
  <si>
    <t>1378993983</t>
  </si>
  <si>
    <t>352,749*2</t>
  </si>
  <si>
    <t>-1596863513</t>
  </si>
  <si>
    <t>-256443964</t>
  </si>
  <si>
    <t>VonZibohKanal - Kanalizace Kolín - Zibohlavy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</si>
  <si>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</si>
  <si>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</si>
  <si>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</si>
  <si>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</si>
  <si>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VRN9 - Ostatní náklady</t>
  </si>
  <si>
    <t>VRN</t>
  </si>
  <si>
    <t>Vedlejší rozpočtové náklady</t>
  </si>
  <si>
    <t>VRN1</t>
  </si>
  <si>
    <t>Průzkumné, geodetické a projektové práce</t>
  </si>
  <si>
    <t>012103000</t>
  </si>
  <si>
    <t>Geodetické práce před výstavbou</t>
  </si>
  <si>
    <t>1024</t>
  </si>
  <si>
    <t>1955508737</t>
  </si>
  <si>
    <t>Průzkumné, geodetické a projektové práce geodetické práce před výstavbou</t>
  </si>
  <si>
    <t>012303000</t>
  </si>
  <si>
    <t>Geodetické práce po výstavbě</t>
  </si>
  <si>
    <t>-1851932977</t>
  </si>
  <si>
    <t>Průzkumné, geodetické a projektové práce geodetické práce po výstavbě</t>
  </si>
  <si>
    <t>013254000</t>
  </si>
  <si>
    <t>Dokumentace skutečného provedení stavby</t>
  </si>
  <si>
    <t>1693491365</t>
  </si>
  <si>
    <t>Průzkumné, geodetické a projektové práce projektové práce dokumentace stavby (výkresová a textová) skutečného provedení stavby</t>
  </si>
  <si>
    <t>VRN3</t>
  </si>
  <si>
    <t>Zařízení staveniště</t>
  </si>
  <si>
    <t>000000015</t>
  </si>
  <si>
    <t>Údržba a odstranění staveniště</t>
  </si>
  <si>
    <t>1055633203</t>
  </si>
  <si>
    <t>030001000</t>
  </si>
  <si>
    <t>-1929826096</t>
  </si>
  <si>
    <t>Základní rozdělení průvodních činností a nákladů zařízení staveniště</t>
  </si>
  <si>
    <t>034503000</t>
  </si>
  <si>
    <t>Informační tabule na staveništi</t>
  </si>
  <si>
    <t>-716278949</t>
  </si>
  <si>
    <t>Zařízení staveniště zabezpečení staveniště informační tabule</t>
  </si>
  <si>
    <t>VRN4</t>
  </si>
  <si>
    <t>Inženýrská činnost</t>
  </si>
  <si>
    <t>043002000</t>
  </si>
  <si>
    <t>Zkoušky a ostatní měření</t>
  </si>
  <si>
    <t>-1458660102</t>
  </si>
  <si>
    <t>Hlavní tituly průvodních činností a nákladů inženýrská činnost zkoušky a ostatní měření</t>
  </si>
  <si>
    <t>045002000</t>
  </si>
  <si>
    <t>Kompletační a koordinační činnost</t>
  </si>
  <si>
    <t>-1225283660</t>
  </si>
  <si>
    <t>Hlavní tituly průvodních činností a nákladů inženýrská činnost kompletační a koordinační činnost</t>
  </si>
  <si>
    <t>VRN9</t>
  </si>
  <si>
    <t>Ostatní náklady</t>
  </si>
  <si>
    <t>0000000185</t>
  </si>
  <si>
    <t>Montáže a demontáže přechodných dopravních značení a světelných, semaforových souprav</t>
  </si>
  <si>
    <t>1130174220</t>
  </si>
  <si>
    <t>000000019</t>
  </si>
  <si>
    <t>Doprava zábrany k výkopům</t>
  </si>
  <si>
    <t>-837116821</t>
  </si>
  <si>
    <t>000000022</t>
  </si>
  <si>
    <t>Hutnící zkouška</t>
  </si>
  <si>
    <t>81720914</t>
  </si>
  <si>
    <t>091704000</t>
  </si>
  <si>
    <t>Náklady na údržbu</t>
  </si>
  <si>
    <t>2036715617</t>
  </si>
  <si>
    <t>Ostatní náklady související s objektem náklady na údržbu</t>
  </si>
  <si>
    <t>119003227</t>
  </si>
  <si>
    <t>Mobilní plotová zábrana vyplněná dráty výšky do 2,2 m pro zabezpečení výkopu zřízení</t>
  </si>
  <si>
    <t>-1483032231</t>
  </si>
  <si>
    <t>Pomocné konstrukce při zabezpečení výkopu svislé ocelové mobilní oplocení, výšky do 2 200 mm panely vyplněné dráty zřízení</t>
  </si>
  <si>
    <t>119003228</t>
  </si>
  <si>
    <t>Mobilní plotová zábrana vyplněná dráty výšky do 2,2 m pro zabezpečení výkopu odstranění</t>
  </si>
  <si>
    <t>436202775</t>
  </si>
  <si>
    <t>Pomocné konstrukce při zabezpečení výkopu svislé ocelové mobilní oplocení, výšky do 2 200 mm panely vyplněné dráty odstranění</t>
  </si>
  <si>
    <t>359901111</t>
  </si>
  <si>
    <t>Vyčištění stok</t>
  </si>
  <si>
    <t>-1240547701</t>
  </si>
  <si>
    <t>Vyčištění stok jakékoliv výšky</t>
  </si>
  <si>
    <t>359901211</t>
  </si>
  <si>
    <t>Monitoring stoky jakékoli výšky na nové kanalizaci</t>
  </si>
  <si>
    <t>622689412</t>
  </si>
  <si>
    <t>Monitoring stok (kamerový systém) jakékoli výšky nová kanalizace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</si>
</sst>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5">
    <font>
      <sz val="8"/>
      <name val="Arial CE"/>
      <family val="2"/>
    </font>
    <font>
      <sz val="8"/>
      <color rgb="FF969696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8"/>
      <name val="Arial CE"/>
    </font>
    <font>
      <sz val="12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b/>
      <sz val="12"/>
      <color rgb="FF800000"/>
      <name val="Arial CE"/>
    </font>
    <font>
      <sz val="8"/>
      <color rgb="FF960000"/>
      <name val="Arial CE"/>
    </font>
    <font>
      <sz val="7"/>
      <color rgb="FF969696"/>
      <name val="Arial CE"/>
    </font>
    <font>
      <sz val="7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4" fillId="0" borderId="0" applyNumberFormat="0" applyFill="0" applyBorder="0" applyAlignment="0" applyProtection="0"/>
  </cellStyleXfs>
  <cellXfs count="277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0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2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0" fillId="2" borderId="0" xfId="0" applyFont="1" applyFill="1" applyAlignment="1" applyProtection="1">
      <alignment horizontal="left" vertical="center"/>
      <protection locked="0"/>
    </xf>
    <xf numFmtId="49" fontId="0" fillId="2" borderId="0" xfId="0" applyNumberFormat="1" applyFont="1" applyFill="1" applyAlignment="1" applyProtection="1">
      <alignment horizontal="left" vertical="center"/>
      <protection locked="0"/>
    </xf>
    <xf numFmtId="49" fontId="0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right" vertical="center"/>
    </xf>
    <xf numFmtId="4" fontId="16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3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3" fillId="3" borderId="7" xfId="0" applyFont="1" applyFill="1" applyBorder="1" applyAlignment="1" applyProtection="1">
      <alignment horizontal="center" vertical="center"/>
    </xf>
    <xf numFmtId="0" fontId="3" fillId="3" borderId="7" xfId="0" applyFont="1" applyFill="1" applyBorder="1" applyAlignment="1" applyProtection="1">
      <alignment horizontal="left" vertical="center"/>
    </xf>
    <xf numFmtId="4" fontId="3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left" vertical="center" wrapText="1"/>
    </xf>
    <xf numFmtId="0" fontId="2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0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" fillId="0" borderId="14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0" fillId="4" borderId="6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0" fillId="4" borderId="7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right" vertical="center"/>
    </xf>
    <xf numFmtId="0" fontId="20" fillId="4" borderId="8" xfId="0" applyFont="1" applyFill="1" applyBorder="1" applyAlignment="1" applyProtection="1">
      <alignment horizontal="left" vertical="center"/>
    </xf>
    <xf numFmtId="0" fontId="20" fillId="4" borderId="0" xfId="0" applyFont="1" applyFill="1" applyAlignment="1" applyProtection="1">
      <alignment horizontal="center" vertical="center"/>
    </xf>
    <xf numFmtId="0" fontId="21" fillId="0" borderId="16" xfId="0" applyFont="1" applyBorder="1" applyAlignment="1" applyProtection="1">
      <alignment horizontal="center" vertical="center" wrapText="1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3" fillId="0" borderId="3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3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7" fillId="0" borderId="14" xfId="0" applyNumberFormat="1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vertical="center"/>
    </xf>
    <xf numFmtId="166" fontId="27" fillId="0" borderId="0" xfId="0" applyNumberFormat="1" applyFont="1" applyBorder="1" applyAlignment="1" applyProtection="1">
      <alignment vertical="center"/>
    </xf>
    <xf numFmtId="4" fontId="2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4" fontId="27" fillId="0" borderId="19" xfId="0" applyNumberFormat="1" applyFont="1" applyBorder="1" applyAlignment="1" applyProtection="1">
      <alignment vertical="center"/>
    </xf>
    <xf numFmtId="4" fontId="27" fillId="0" borderId="20" xfId="0" applyNumberFormat="1" applyFont="1" applyBorder="1" applyAlignment="1" applyProtection="1">
      <alignment vertical="center"/>
    </xf>
    <xf numFmtId="166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28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3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/>
      <protection locked="0"/>
    </xf>
    <xf numFmtId="165" fontId="0" fillId="0" borderId="0" xfId="0" applyNumberFormat="1" applyFont="1" applyAlignment="1">
      <alignment horizontal="left" vertical="center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12" xfId="0" applyFont="1" applyBorder="1" applyAlignment="1" applyProtection="1">
      <alignment vertical="center"/>
      <protection locked="0"/>
    </xf>
    <xf numFmtId="0" fontId="17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3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3" fillId="4" borderId="7" xfId="0" applyFont="1" applyFill="1" applyBorder="1" applyAlignment="1">
      <alignment horizontal="right" vertical="center"/>
    </xf>
    <xf numFmtId="0" fontId="3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3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20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0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5" fillId="0" borderId="20" xfId="0" applyFont="1" applyBorder="1" applyAlignment="1" applyProtection="1">
      <alignment horizontal="left" vertical="center"/>
    </xf>
    <xf numFmtId="0" fontId="5" fillId="0" borderId="20" xfId="0" applyFont="1" applyBorder="1" applyAlignment="1" applyProtection="1">
      <alignment vertical="center"/>
    </xf>
    <xf numFmtId="0" fontId="5" fillId="0" borderId="20" xfId="0" applyFont="1" applyBorder="1" applyAlignment="1" applyProtection="1">
      <alignment vertical="center"/>
      <protection locked="0"/>
    </xf>
    <xf numFmtId="4" fontId="5" fillId="0" borderId="20" xfId="0" applyNumberFormat="1" applyFont="1" applyBorder="1" applyAlignment="1" applyProtection="1">
      <alignment vertical="center"/>
    </xf>
    <xf numFmtId="0" fontId="5" fillId="0" borderId="3" xfId="0" applyFont="1" applyBorder="1" applyAlignment="1">
      <alignment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horizontal="center" vertical="center" wrapText="1"/>
    </xf>
    <xf numFmtId="0" fontId="20" fillId="4" borderId="16" xfId="0" applyFont="1" applyFill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  <protection locked="0"/>
    </xf>
    <xf numFmtId="0" fontId="20" fillId="4" borderId="18" xfId="0" applyFont="1" applyFill="1" applyBorder="1" applyAlignment="1" applyProtection="1">
      <alignment horizontal="center" vertical="center" wrapText="1"/>
    </xf>
    <xf numFmtId="0" fontId="20" fillId="4" borderId="0" xfId="0" applyFont="1" applyFill="1" applyAlignment="1" applyProtection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4" fontId="22" fillId="0" borderId="0" xfId="0" applyNumberFormat="1" applyFont="1" applyAlignment="1" applyProtection="1"/>
    <xf numFmtId="166" fontId="30" fillId="0" borderId="12" xfId="0" applyNumberFormat="1" applyFont="1" applyBorder="1" applyAlignment="1" applyProtection="1"/>
    <xf numFmtId="166" fontId="30" fillId="0" borderId="13" xfId="0" applyNumberFormat="1" applyFont="1" applyBorder="1" applyAlignment="1" applyProtection="1"/>
    <xf numFmtId="4" fontId="18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0" fillId="0" borderId="22" xfId="0" applyFont="1" applyBorder="1" applyAlignment="1" applyProtection="1">
      <alignment horizontal="center" vertical="center"/>
    </xf>
    <xf numFmtId="49" fontId="0" fillId="0" borderId="22" xfId="0" applyNumberFormat="1" applyFont="1" applyBorder="1" applyAlignment="1" applyProtection="1">
      <alignment horizontal="left" vertical="center" wrapText="1"/>
    </xf>
    <xf numFmtId="0" fontId="0" fillId="0" borderId="22" xfId="0" applyFont="1" applyBorder="1" applyAlignment="1" applyProtection="1">
      <alignment horizontal="left" vertical="center" wrapText="1"/>
    </xf>
    <xf numFmtId="0" fontId="0" fillId="0" borderId="22" xfId="0" applyFont="1" applyBorder="1" applyAlignment="1" applyProtection="1">
      <alignment horizontal="center" vertical="center" wrapText="1"/>
    </xf>
    <xf numFmtId="167" fontId="0" fillId="0" borderId="22" xfId="0" applyNumberFormat="1" applyFont="1" applyBorder="1" applyAlignment="1" applyProtection="1">
      <alignment vertical="center"/>
    </xf>
    <xf numFmtId="4" fontId="0" fillId="2" borderId="22" xfId="0" applyNumberFormat="1" applyFont="1" applyFill="1" applyBorder="1" applyAlignment="1" applyProtection="1">
      <alignment vertical="center"/>
      <protection locked="0"/>
    </xf>
    <xf numFmtId="4" fontId="0" fillId="0" borderId="22" xfId="0" applyNumberFormat="1" applyFont="1" applyBorder="1" applyAlignment="1" applyProtection="1">
      <alignment vertical="center"/>
    </xf>
    <xf numFmtId="0" fontId="1" fillId="2" borderId="14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5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31" fillId="0" borderId="0" xfId="0" applyFont="1" applyAlignment="1" applyProtection="1">
      <alignment horizontal="left" vertical="center"/>
    </xf>
    <xf numFmtId="0" fontId="32" fillId="0" borderId="0" xfId="0" applyFont="1" applyAlignment="1" applyProtection="1">
      <alignment horizontal="left" vertical="center" wrapText="1"/>
    </xf>
    <xf numFmtId="0" fontId="0" fillId="0" borderId="14" xfId="0" applyFont="1" applyBorder="1" applyAlignment="1" applyProtection="1">
      <alignment vertical="center"/>
    </xf>
    <xf numFmtId="0" fontId="8" fillId="0" borderId="3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0" fontId="8" fillId="0" borderId="0" xfId="0" applyFont="1" applyAlignment="1" applyProtection="1">
      <alignment vertical="center"/>
      <protection locked="0"/>
    </xf>
    <xf numFmtId="0" fontId="8" fillId="0" borderId="3" xfId="0" applyFont="1" applyBorder="1" applyAlignment="1">
      <alignment vertical="center"/>
    </xf>
    <xf numFmtId="0" fontId="8" fillId="0" borderId="14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5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3" fillId="0" borderId="22" xfId="0" applyFont="1" applyBorder="1" applyAlignment="1" applyProtection="1">
      <alignment horizontal="center" vertical="center"/>
    </xf>
    <xf numFmtId="49" fontId="33" fillId="0" borderId="22" xfId="0" applyNumberFormat="1" applyFont="1" applyBorder="1" applyAlignment="1" applyProtection="1">
      <alignment horizontal="left" vertical="center" wrapText="1"/>
    </xf>
    <xf numFmtId="0" fontId="33" fillId="0" borderId="22" xfId="0" applyFont="1" applyBorder="1" applyAlignment="1" applyProtection="1">
      <alignment horizontal="left" vertical="center" wrapText="1"/>
    </xf>
    <xf numFmtId="0" fontId="33" fillId="0" borderId="22" xfId="0" applyFont="1" applyBorder="1" applyAlignment="1" applyProtection="1">
      <alignment horizontal="center" vertical="center" wrapText="1"/>
    </xf>
    <xf numFmtId="167" fontId="33" fillId="0" borderId="22" xfId="0" applyNumberFormat="1" applyFont="1" applyBorder="1" applyAlignment="1" applyProtection="1">
      <alignment vertical="center"/>
    </xf>
    <xf numFmtId="4" fontId="33" fillId="2" borderId="22" xfId="0" applyNumberFormat="1" applyFont="1" applyFill="1" applyBorder="1" applyAlignment="1" applyProtection="1">
      <alignment vertical="center"/>
      <protection locked="0"/>
    </xf>
    <xf numFmtId="4" fontId="33" fillId="0" borderId="22" xfId="0" applyNumberFormat="1" applyFont="1" applyBorder="1" applyAlignment="1" applyProtection="1">
      <alignment vertical="center"/>
    </xf>
    <xf numFmtId="0" fontId="33" fillId="0" borderId="3" xfId="0" applyFont="1" applyBorder="1" applyAlignment="1">
      <alignment vertical="center"/>
    </xf>
    <xf numFmtId="0" fontId="33" fillId="2" borderId="14" xfId="0" applyFont="1" applyFill="1" applyBorder="1" applyAlignment="1" applyProtection="1">
      <alignment horizontal="left" vertical="center"/>
      <protection locked="0"/>
    </xf>
    <xf numFmtId="0" fontId="33" fillId="0" borderId="0" xfId="0" applyFont="1" applyBorder="1" applyAlignment="1" applyProtection="1">
      <alignment horizontal="center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theme" Target="theme/theme1.xml" /><Relationship Id="rId9" Type="http://schemas.openxmlformats.org/officeDocument/2006/relationships/calcChain" Target="calcChain.xml" /><Relationship Id="rId10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" customWidth="1"/>
    <col min="2" max="2" width="1.67" customWidth="1"/>
    <col min="3" max="3" width="4.17" customWidth="1"/>
    <col min="4" max="4" width="2.67" customWidth="1"/>
    <col min="5" max="5" width="2.67" customWidth="1"/>
    <col min="6" max="6" width="2.67" customWidth="1"/>
    <col min="7" max="7" width="2.67" customWidth="1"/>
    <col min="8" max="8" width="2.67" customWidth="1"/>
    <col min="9" max="9" width="2.67" customWidth="1"/>
    <col min="10" max="10" width="2.67" customWidth="1"/>
    <col min="11" max="11" width="2.67" customWidth="1"/>
    <col min="12" max="12" width="2.67" customWidth="1"/>
    <col min="13" max="13" width="2.67" customWidth="1"/>
    <col min="14" max="14" width="2.67" customWidth="1"/>
    <col min="15" max="15" width="2.67" customWidth="1"/>
    <col min="16" max="16" width="2.67" customWidth="1"/>
    <col min="17" max="17" width="2.67" customWidth="1"/>
    <col min="18" max="18" width="2.67" customWidth="1"/>
    <col min="19" max="19" width="2.67" customWidth="1"/>
    <col min="20" max="20" width="2.67" customWidth="1"/>
    <col min="21" max="21" width="2.67" customWidth="1"/>
    <col min="22" max="22" width="2.67" customWidth="1"/>
    <col min="23" max="23" width="2.67" customWidth="1"/>
    <col min="24" max="24" width="2.67" customWidth="1"/>
    <col min="25" max="25" width="2.67" customWidth="1"/>
    <col min="26" max="26" width="2.67" customWidth="1"/>
    <col min="27" max="27" width="2.67" customWidth="1"/>
    <col min="28" max="28" width="2.67" customWidth="1"/>
    <col min="29" max="29" width="2.67" customWidth="1"/>
    <col min="30" max="30" width="2.67" customWidth="1"/>
    <col min="31" max="31" width="2.67" customWidth="1"/>
    <col min="32" max="32" width="2.67" customWidth="1"/>
    <col min="33" max="33" width="2.67" customWidth="1"/>
    <col min="34" max="34" width="3.33" customWidth="1"/>
    <col min="35" max="35" width="31.67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5.67" hidden="1" customWidth="1"/>
    <col min="44" max="44" width="13.67" customWidth="1"/>
    <col min="45" max="45" width="25.83" hidden="1" customWidth="1"/>
    <col min="46" max="46" width="25.83" hidden="1" customWidth="1"/>
    <col min="47" max="47" width="25.83" hidden="1" customWidth="1"/>
    <col min="48" max="48" width="21.67" hidden="1" customWidth="1"/>
    <col min="49" max="49" width="21.67" hidden="1" customWidth="1"/>
    <col min="50" max="50" width="25" hidden="1" customWidth="1"/>
    <col min="51" max="51" width="25" hidden="1" customWidth="1"/>
    <col min="52" max="52" width="21.67" hidden="1" customWidth="1"/>
    <col min="53" max="53" width="19.17" hidden="1" customWidth="1"/>
    <col min="54" max="54" width="25" hidden="1" customWidth="1"/>
    <col min="55" max="55" width="21.6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  <col min="90" max="90" width="9.33" hidden="1"/>
    <col min="91" max="91" width="9.33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ht="36.96" customHeight="1">
      <c r="AR2"/>
      <c r="BS2" s="16" t="s">
        <v>6</v>
      </c>
      <c r="BT2" s="16" t="s">
        <v>7</v>
      </c>
    </row>
    <row r="3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ht="12" customHeight="1">
      <c r="B7" s="20"/>
      <c r="C7" s="21"/>
      <c r="D7" s="31" t="s">
        <v>18</v>
      </c>
      <c r="E7" s="21"/>
      <c r="F7" s="21"/>
      <c r="G7" s="21"/>
      <c r="H7" s="21"/>
      <c r="I7" s="21"/>
      <c r="J7" s="21"/>
      <c r="K7" s="26" t="s">
        <v>19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20</v>
      </c>
      <c r="AL7" s="21"/>
      <c r="AM7" s="21"/>
      <c r="AN7" s="26" t="s">
        <v>1</v>
      </c>
      <c r="AO7" s="21"/>
      <c r="AP7" s="21"/>
      <c r="AQ7" s="21"/>
      <c r="AR7" s="19"/>
      <c r="BE7" s="30"/>
      <c r="BS7" s="16" t="s">
        <v>6</v>
      </c>
    </row>
    <row r="8" ht="12" customHeight="1">
      <c r="B8" s="20"/>
      <c r="C8" s="21"/>
      <c r="D8" s="31" t="s">
        <v>21</v>
      </c>
      <c r="E8" s="21"/>
      <c r="F8" s="21"/>
      <c r="G8" s="21"/>
      <c r="H8" s="21"/>
      <c r="I8" s="21"/>
      <c r="J8" s="21"/>
      <c r="K8" s="26" t="s">
        <v>22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23</v>
      </c>
      <c r="AL8" s="21"/>
      <c r="AM8" s="21"/>
      <c r="AN8" s="32" t="s">
        <v>24</v>
      </c>
      <c r="AO8" s="21"/>
      <c r="AP8" s="21"/>
      <c r="AQ8" s="21"/>
      <c r="AR8" s="19"/>
      <c r="BE8" s="30"/>
      <c r="BS8" s="16" t="s">
        <v>6</v>
      </c>
    </row>
    <row r="9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6</v>
      </c>
    </row>
    <row r="10" ht="12" customHeight="1">
      <c r="B10" s="20"/>
      <c r="C10" s="21"/>
      <c r="D10" s="31" t="s">
        <v>25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26</v>
      </c>
      <c r="AL10" s="21"/>
      <c r="AM10" s="21"/>
      <c r="AN10" s="26" t="s">
        <v>1</v>
      </c>
      <c r="AO10" s="21"/>
      <c r="AP10" s="21"/>
      <c r="AQ10" s="21"/>
      <c r="AR10" s="19"/>
      <c r="BE10" s="30"/>
      <c r="BS10" s="16" t="s">
        <v>6</v>
      </c>
    </row>
    <row r="11" ht="18.48" customHeight="1">
      <c r="B11" s="20"/>
      <c r="C11" s="21"/>
      <c r="D11" s="21"/>
      <c r="E11" s="26" t="s">
        <v>27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28</v>
      </c>
      <c r="AL11" s="21"/>
      <c r="AM11" s="21"/>
      <c r="AN11" s="26" t="s">
        <v>1</v>
      </c>
      <c r="AO11" s="21"/>
      <c r="AP11" s="21"/>
      <c r="AQ11" s="21"/>
      <c r="AR11" s="19"/>
      <c r="BE11" s="30"/>
      <c r="BS11" s="16" t="s">
        <v>6</v>
      </c>
    </row>
    <row r="12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ht="12" customHeight="1">
      <c r="B13" s="20"/>
      <c r="C13" s="21"/>
      <c r="D13" s="31" t="s">
        <v>29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26</v>
      </c>
      <c r="AL13" s="21"/>
      <c r="AM13" s="21"/>
      <c r="AN13" s="33" t="s">
        <v>30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3" t="s">
        <v>30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28</v>
      </c>
      <c r="AL14" s="21"/>
      <c r="AM14" s="21"/>
      <c r="AN14" s="33" t="s">
        <v>30</v>
      </c>
      <c r="AO14" s="21"/>
      <c r="AP14" s="21"/>
      <c r="AQ14" s="21"/>
      <c r="AR14" s="19"/>
      <c r="BE14" s="30"/>
      <c r="BS14" s="16" t="s">
        <v>6</v>
      </c>
    </row>
    <row r="15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ht="12" customHeight="1">
      <c r="B16" s="20"/>
      <c r="C16" s="21"/>
      <c r="D16" s="31" t="s">
        <v>31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26</v>
      </c>
      <c r="AL16" s="21"/>
      <c r="AM16" s="21"/>
      <c r="AN16" s="26" t="s">
        <v>1</v>
      </c>
      <c r="AO16" s="21"/>
      <c r="AP16" s="21"/>
      <c r="AQ16" s="21"/>
      <c r="AR16" s="19"/>
      <c r="BE16" s="30"/>
      <c r="BS16" s="16" t="s">
        <v>4</v>
      </c>
    </row>
    <row r="17" ht="18.48" customHeight="1">
      <c r="B17" s="20"/>
      <c r="C17" s="21"/>
      <c r="D17" s="21"/>
      <c r="E17" s="26" t="s">
        <v>32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28</v>
      </c>
      <c r="AL17" s="21"/>
      <c r="AM17" s="21"/>
      <c r="AN17" s="26" t="s">
        <v>1</v>
      </c>
      <c r="AO17" s="21"/>
      <c r="AP17" s="21"/>
      <c r="AQ17" s="21"/>
      <c r="AR17" s="19"/>
      <c r="BE17" s="30"/>
      <c r="BS17" s="16" t="s">
        <v>33</v>
      </c>
    </row>
    <row r="18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ht="12" customHeight="1">
      <c r="B19" s="20"/>
      <c r="C19" s="21"/>
      <c r="D19" s="31" t="s">
        <v>34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26</v>
      </c>
      <c r="AL19" s="21"/>
      <c r="AM19" s="21"/>
      <c r="AN19" s="26" t="s">
        <v>1</v>
      </c>
      <c r="AO19" s="21"/>
      <c r="AP19" s="21"/>
      <c r="AQ19" s="21"/>
      <c r="AR19" s="19"/>
      <c r="BE19" s="30"/>
      <c r="BS19" s="16" t="s">
        <v>6</v>
      </c>
    </row>
    <row r="20" ht="18.48" customHeight="1">
      <c r="B20" s="20"/>
      <c r="C20" s="21"/>
      <c r="D20" s="21"/>
      <c r="E20" s="26" t="s">
        <v>35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28</v>
      </c>
      <c r="AL20" s="21"/>
      <c r="AM20" s="21"/>
      <c r="AN20" s="26" t="s">
        <v>1</v>
      </c>
      <c r="AO20" s="21"/>
      <c r="AP20" s="21"/>
      <c r="AQ20" s="21"/>
      <c r="AR20" s="19"/>
      <c r="BE20" s="30"/>
      <c r="BS20" s="16" t="s">
        <v>33</v>
      </c>
    </row>
    <row r="2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ht="12" customHeight="1">
      <c r="B22" s="20"/>
      <c r="C22" s="21"/>
      <c r="D22" s="31" t="s">
        <v>36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ht="56.25" customHeight="1">
      <c r="B23" s="20"/>
      <c r="C23" s="21"/>
      <c r="D23" s="21"/>
      <c r="E23" s="35" t="s">
        <v>37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1" customFormat="1" ht="25.92" customHeight="1">
      <c r="B26" s="37"/>
      <c r="C26" s="38"/>
      <c r="D26" s="39" t="s">
        <v>38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1">
        <f>ROUND(AG54,2)</f>
        <v>0</v>
      </c>
      <c r="AL26" s="40"/>
      <c r="AM26" s="40"/>
      <c r="AN26" s="40"/>
      <c r="AO26" s="40"/>
      <c r="AP26" s="38"/>
      <c r="AQ26" s="38"/>
      <c r="AR26" s="42"/>
      <c r="BE26" s="30"/>
    </row>
    <row r="27" s="1" customFormat="1" ht="6.96" customHeight="1">
      <c r="B27" s="37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42"/>
      <c r="BE27" s="30"/>
    </row>
    <row r="28" s="1" customFormat="1">
      <c r="B28" s="37"/>
      <c r="C28" s="38"/>
      <c r="D28" s="38"/>
      <c r="E28" s="38"/>
      <c r="F28" s="38"/>
      <c r="G28" s="38"/>
      <c r="H28" s="38"/>
      <c r="I28" s="38"/>
      <c r="J28" s="38"/>
      <c r="K28" s="38"/>
      <c r="L28" s="43" t="s">
        <v>39</v>
      </c>
      <c r="M28" s="43"/>
      <c r="N28" s="43"/>
      <c r="O28" s="43"/>
      <c r="P28" s="43"/>
      <c r="Q28" s="38"/>
      <c r="R28" s="38"/>
      <c r="S28" s="38"/>
      <c r="T28" s="38"/>
      <c r="U28" s="38"/>
      <c r="V28" s="38"/>
      <c r="W28" s="43" t="s">
        <v>40</v>
      </c>
      <c r="X28" s="43"/>
      <c r="Y28" s="43"/>
      <c r="Z28" s="43"/>
      <c r="AA28" s="43"/>
      <c r="AB28" s="43"/>
      <c r="AC28" s="43"/>
      <c r="AD28" s="43"/>
      <c r="AE28" s="43"/>
      <c r="AF28" s="38"/>
      <c r="AG28" s="38"/>
      <c r="AH28" s="38"/>
      <c r="AI28" s="38"/>
      <c r="AJ28" s="38"/>
      <c r="AK28" s="43" t="s">
        <v>41</v>
      </c>
      <c r="AL28" s="43"/>
      <c r="AM28" s="43"/>
      <c r="AN28" s="43"/>
      <c r="AO28" s="43"/>
      <c r="AP28" s="38"/>
      <c r="AQ28" s="38"/>
      <c r="AR28" s="42"/>
      <c r="BE28" s="30"/>
    </row>
    <row r="29" s="2" customFormat="1" ht="14.4" customHeight="1">
      <c r="B29" s="44"/>
      <c r="C29" s="45"/>
      <c r="D29" s="31" t="s">
        <v>42</v>
      </c>
      <c r="E29" s="45"/>
      <c r="F29" s="31" t="s">
        <v>43</v>
      </c>
      <c r="G29" s="45"/>
      <c r="H29" s="45"/>
      <c r="I29" s="45"/>
      <c r="J29" s="45"/>
      <c r="K29" s="45"/>
      <c r="L29" s="46">
        <v>0.20999999999999999</v>
      </c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7">
        <f>ROUND(AZ54, 2)</f>
        <v>0</v>
      </c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7">
        <f>ROUND(AV54, 2)</f>
        <v>0</v>
      </c>
      <c r="AL29" s="45"/>
      <c r="AM29" s="45"/>
      <c r="AN29" s="45"/>
      <c r="AO29" s="45"/>
      <c r="AP29" s="45"/>
      <c r="AQ29" s="45"/>
      <c r="AR29" s="48"/>
      <c r="BE29" s="30"/>
    </row>
    <row r="30" s="2" customFormat="1" ht="14.4" customHeight="1">
      <c r="B30" s="44"/>
      <c r="C30" s="45"/>
      <c r="D30" s="45"/>
      <c r="E30" s="45"/>
      <c r="F30" s="31" t="s">
        <v>44</v>
      </c>
      <c r="G30" s="45"/>
      <c r="H30" s="45"/>
      <c r="I30" s="45"/>
      <c r="J30" s="45"/>
      <c r="K30" s="45"/>
      <c r="L30" s="46">
        <v>0.14999999999999999</v>
      </c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7">
        <f>ROUND(BA54, 2)</f>
        <v>0</v>
      </c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7">
        <f>ROUND(AW54, 2)</f>
        <v>0</v>
      </c>
      <c r="AL30" s="45"/>
      <c r="AM30" s="45"/>
      <c r="AN30" s="45"/>
      <c r="AO30" s="45"/>
      <c r="AP30" s="45"/>
      <c r="AQ30" s="45"/>
      <c r="AR30" s="48"/>
      <c r="BE30" s="30"/>
    </row>
    <row r="31" hidden="1" s="2" customFormat="1" ht="14.4" customHeight="1">
      <c r="B31" s="44"/>
      <c r="C31" s="45"/>
      <c r="D31" s="45"/>
      <c r="E31" s="45"/>
      <c r="F31" s="31" t="s">
        <v>45</v>
      </c>
      <c r="G31" s="45"/>
      <c r="H31" s="45"/>
      <c r="I31" s="45"/>
      <c r="J31" s="45"/>
      <c r="K31" s="45"/>
      <c r="L31" s="46">
        <v>0.20999999999999999</v>
      </c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7">
        <f>ROUND(BB54, 2)</f>
        <v>0</v>
      </c>
      <c r="X31" s="45"/>
      <c r="Y31" s="45"/>
      <c r="Z31" s="45"/>
      <c r="AA31" s="45"/>
      <c r="AB31" s="45"/>
      <c r="AC31" s="45"/>
      <c r="AD31" s="45"/>
      <c r="AE31" s="45"/>
      <c r="AF31" s="45"/>
      <c r="AG31" s="45"/>
      <c r="AH31" s="45"/>
      <c r="AI31" s="45"/>
      <c r="AJ31" s="45"/>
      <c r="AK31" s="47">
        <v>0</v>
      </c>
      <c r="AL31" s="45"/>
      <c r="AM31" s="45"/>
      <c r="AN31" s="45"/>
      <c r="AO31" s="45"/>
      <c r="AP31" s="45"/>
      <c r="AQ31" s="45"/>
      <c r="AR31" s="48"/>
      <c r="BE31" s="30"/>
    </row>
    <row r="32" hidden="1" s="2" customFormat="1" ht="14.4" customHeight="1">
      <c r="B32" s="44"/>
      <c r="C32" s="45"/>
      <c r="D32" s="45"/>
      <c r="E32" s="45"/>
      <c r="F32" s="31" t="s">
        <v>46</v>
      </c>
      <c r="G32" s="45"/>
      <c r="H32" s="45"/>
      <c r="I32" s="45"/>
      <c r="J32" s="45"/>
      <c r="K32" s="45"/>
      <c r="L32" s="46">
        <v>0.14999999999999999</v>
      </c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7">
        <f>ROUND(BC54, 2)</f>
        <v>0</v>
      </c>
      <c r="X32" s="45"/>
      <c r="Y32" s="45"/>
      <c r="Z32" s="45"/>
      <c r="AA32" s="45"/>
      <c r="AB32" s="45"/>
      <c r="AC32" s="45"/>
      <c r="AD32" s="45"/>
      <c r="AE32" s="45"/>
      <c r="AF32" s="45"/>
      <c r="AG32" s="45"/>
      <c r="AH32" s="45"/>
      <c r="AI32" s="45"/>
      <c r="AJ32" s="45"/>
      <c r="AK32" s="47">
        <v>0</v>
      </c>
      <c r="AL32" s="45"/>
      <c r="AM32" s="45"/>
      <c r="AN32" s="45"/>
      <c r="AO32" s="45"/>
      <c r="AP32" s="45"/>
      <c r="AQ32" s="45"/>
      <c r="AR32" s="48"/>
      <c r="BE32" s="30"/>
    </row>
    <row r="33" hidden="1" s="2" customFormat="1" ht="14.4" customHeight="1">
      <c r="B33" s="44"/>
      <c r="C33" s="45"/>
      <c r="D33" s="45"/>
      <c r="E33" s="45"/>
      <c r="F33" s="31" t="s">
        <v>47</v>
      </c>
      <c r="G33" s="45"/>
      <c r="H33" s="45"/>
      <c r="I33" s="45"/>
      <c r="J33" s="45"/>
      <c r="K33" s="45"/>
      <c r="L33" s="46">
        <v>0</v>
      </c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7">
        <f>ROUND(BD54, 2)</f>
        <v>0</v>
      </c>
      <c r="X33" s="45"/>
      <c r="Y33" s="45"/>
      <c r="Z33" s="45"/>
      <c r="AA33" s="45"/>
      <c r="AB33" s="45"/>
      <c r="AC33" s="45"/>
      <c r="AD33" s="45"/>
      <c r="AE33" s="45"/>
      <c r="AF33" s="45"/>
      <c r="AG33" s="45"/>
      <c r="AH33" s="45"/>
      <c r="AI33" s="45"/>
      <c r="AJ33" s="45"/>
      <c r="AK33" s="47">
        <v>0</v>
      </c>
      <c r="AL33" s="45"/>
      <c r="AM33" s="45"/>
      <c r="AN33" s="45"/>
      <c r="AO33" s="45"/>
      <c r="AP33" s="45"/>
      <c r="AQ33" s="45"/>
      <c r="AR33" s="48"/>
      <c r="BE33" s="30"/>
    </row>
    <row r="34" s="1" customFormat="1" ht="6.96" customHeight="1">
      <c r="B34" s="37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42"/>
      <c r="BE34" s="30"/>
    </row>
    <row r="35" s="1" customFormat="1" ht="25.92" customHeight="1">
      <c r="B35" s="37"/>
      <c r="C35" s="49"/>
      <c r="D35" s="50" t="s">
        <v>48</v>
      </c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2" t="s">
        <v>49</v>
      </c>
      <c r="U35" s="51"/>
      <c r="V35" s="51"/>
      <c r="W35" s="51"/>
      <c r="X35" s="53" t="s">
        <v>50</v>
      </c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4">
        <f>SUM(AK26:AK33)</f>
        <v>0</v>
      </c>
      <c r="AL35" s="51"/>
      <c r="AM35" s="51"/>
      <c r="AN35" s="51"/>
      <c r="AO35" s="55"/>
      <c r="AP35" s="49"/>
      <c r="AQ35" s="49"/>
      <c r="AR35" s="42"/>
    </row>
    <row r="36" s="1" customFormat="1" ht="6.96" customHeight="1">
      <c r="B36" s="37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42"/>
    </row>
    <row r="37" s="1" customFormat="1" ht="6.96" customHeight="1">
      <c r="B37" s="56"/>
      <c r="C37" s="57"/>
      <c r="D37" s="57"/>
      <c r="E37" s="57"/>
      <c r="F37" s="57"/>
      <c r="G37" s="57"/>
      <c r="H37" s="57"/>
      <c r="I37" s="57"/>
      <c r="J37" s="57"/>
      <c r="K37" s="57"/>
      <c r="L37" s="57"/>
      <c r="M37" s="57"/>
      <c r="N37" s="57"/>
      <c r="O37" s="57"/>
      <c r="P37" s="57"/>
      <c r="Q37" s="57"/>
      <c r="R37" s="57"/>
      <c r="S37" s="57"/>
      <c r="T37" s="57"/>
      <c r="U37" s="57"/>
      <c r="V37" s="57"/>
      <c r="W37" s="57"/>
      <c r="X37" s="57"/>
      <c r="Y37" s="57"/>
      <c r="Z37" s="57"/>
      <c r="AA37" s="57"/>
      <c r="AB37" s="57"/>
      <c r="AC37" s="57"/>
      <c r="AD37" s="57"/>
      <c r="AE37" s="57"/>
      <c r="AF37" s="57"/>
      <c r="AG37" s="57"/>
      <c r="AH37" s="57"/>
      <c r="AI37" s="57"/>
      <c r="AJ37" s="57"/>
      <c r="AK37" s="57"/>
      <c r="AL37" s="57"/>
      <c r="AM37" s="57"/>
      <c r="AN37" s="57"/>
      <c r="AO37" s="57"/>
      <c r="AP37" s="57"/>
      <c r="AQ37" s="57"/>
      <c r="AR37" s="42"/>
    </row>
    <row r="41" s="1" customFormat="1" ht="6.96" customHeight="1">
      <c r="B41" s="58"/>
      <c r="C41" s="59"/>
      <c r="D41" s="59"/>
      <c r="E41" s="59"/>
      <c r="F41" s="59"/>
      <c r="G41" s="59"/>
      <c r="H41" s="59"/>
      <c r="I41" s="59"/>
      <c r="J41" s="59"/>
      <c r="K41" s="59"/>
      <c r="L41" s="59"/>
      <c r="M41" s="59"/>
      <c r="N41" s="59"/>
      <c r="O41" s="59"/>
      <c r="P41" s="59"/>
      <c r="Q41" s="59"/>
      <c r="R41" s="59"/>
      <c r="S41" s="59"/>
      <c r="T41" s="59"/>
      <c r="U41" s="59"/>
      <c r="V41" s="59"/>
      <c r="W41" s="59"/>
      <c r="X41" s="59"/>
      <c r="Y41" s="59"/>
      <c r="Z41" s="59"/>
      <c r="AA41" s="59"/>
      <c r="AB41" s="59"/>
      <c r="AC41" s="59"/>
      <c r="AD41" s="59"/>
      <c r="AE41" s="59"/>
      <c r="AF41" s="59"/>
      <c r="AG41" s="59"/>
      <c r="AH41" s="59"/>
      <c r="AI41" s="59"/>
      <c r="AJ41" s="59"/>
      <c r="AK41" s="59"/>
      <c r="AL41" s="59"/>
      <c r="AM41" s="59"/>
      <c r="AN41" s="59"/>
      <c r="AO41" s="59"/>
      <c r="AP41" s="59"/>
      <c r="AQ41" s="59"/>
      <c r="AR41" s="42"/>
    </row>
    <row r="42" s="1" customFormat="1" ht="24.96" customHeight="1">
      <c r="B42" s="37"/>
      <c r="C42" s="22" t="s">
        <v>51</v>
      </c>
      <c r="D42" s="38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38"/>
      <c r="P42" s="38"/>
      <c r="Q42" s="38"/>
      <c r="R42" s="38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  <c r="AF42" s="38"/>
      <c r="AG42" s="38"/>
      <c r="AH42" s="38"/>
      <c r="AI42" s="38"/>
      <c r="AJ42" s="38"/>
      <c r="AK42" s="38"/>
      <c r="AL42" s="38"/>
      <c r="AM42" s="38"/>
      <c r="AN42" s="38"/>
      <c r="AO42" s="38"/>
      <c r="AP42" s="38"/>
      <c r="AQ42" s="38"/>
      <c r="AR42" s="42"/>
    </row>
    <row r="43" s="1" customFormat="1" ht="6.96" customHeight="1">
      <c r="B43" s="37"/>
      <c r="C43" s="38"/>
      <c r="D43" s="38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38"/>
      <c r="Q43" s="38"/>
      <c r="R43" s="38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  <c r="AF43" s="38"/>
      <c r="AG43" s="38"/>
      <c r="AH43" s="38"/>
      <c r="AI43" s="38"/>
      <c r="AJ43" s="38"/>
      <c r="AK43" s="38"/>
      <c r="AL43" s="38"/>
      <c r="AM43" s="38"/>
      <c r="AN43" s="38"/>
      <c r="AO43" s="38"/>
      <c r="AP43" s="38"/>
      <c r="AQ43" s="38"/>
      <c r="AR43" s="42"/>
    </row>
    <row r="44" s="1" customFormat="1" ht="12" customHeight="1">
      <c r="B44" s="37"/>
      <c r="C44" s="31" t="s">
        <v>13</v>
      </c>
      <c r="D44" s="38"/>
      <c r="E44" s="38"/>
      <c r="F44" s="38"/>
      <c r="G44" s="38"/>
      <c r="H44" s="38"/>
      <c r="I44" s="38"/>
      <c r="J44" s="38"/>
      <c r="K44" s="38"/>
      <c r="L44" s="38" t="str">
        <f>K5</f>
        <v>ZibohKanalHlStoky</v>
      </c>
      <c r="M44" s="38"/>
      <c r="N44" s="38"/>
      <c r="O44" s="38"/>
      <c r="P44" s="38"/>
      <c r="Q44" s="38"/>
      <c r="R44" s="38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  <c r="AF44" s="38"/>
      <c r="AG44" s="38"/>
      <c r="AH44" s="38"/>
      <c r="AI44" s="38"/>
      <c r="AJ44" s="38"/>
      <c r="AK44" s="38"/>
      <c r="AL44" s="38"/>
      <c r="AM44" s="38"/>
      <c r="AN44" s="38"/>
      <c r="AO44" s="38"/>
      <c r="AP44" s="38"/>
      <c r="AQ44" s="38"/>
      <c r="AR44" s="42"/>
    </row>
    <row r="45" s="3" customFormat="1" ht="36.96" customHeight="1">
      <c r="B45" s="60"/>
      <c r="C45" s="61" t="s">
        <v>16</v>
      </c>
      <c r="D45" s="62"/>
      <c r="E45" s="62"/>
      <c r="F45" s="62"/>
      <c r="G45" s="62"/>
      <c r="H45" s="62"/>
      <c r="I45" s="62"/>
      <c r="J45" s="62"/>
      <c r="K45" s="62"/>
      <c r="L45" s="63" t="str">
        <f>K6</f>
        <v>Kanalizace Kolín - Zibohlavy</v>
      </c>
      <c r="M45" s="62"/>
      <c r="N45" s="62"/>
      <c r="O45" s="62"/>
      <c r="P45" s="62"/>
      <c r="Q45" s="62"/>
      <c r="R45" s="62"/>
      <c r="S45" s="62"/>
      <c r="T45" s="62"/>
      <c r="U45" s="62"/>
      <c r="V45" s="62"/>
      <c r="W45" s="62"/>
      <c r="X45" s="62"/>
      <c r="Y45" s="62"/>
      <c r="Z45" s="62"/>
      <c r="AA45" s="62"/>
      <c r="AB45" s="62"/>
      <c r="AC45" s="62"/>
      <c r="AD45" s="62"/>
      <c r="AE45" s="62"/>
      <c r="AF45" s="62"/>
      <c r="AG45" s="62"/>
      <c r="AH45" s="62"/>
      <c r="AI45" s="62"/>
      <c r="AJ45" s="62"/>
      <c r="AK45" s="62"/>
      <c r="AL45" s="62"/>
      <c r="AM45" s="62"/>
      <c r="AN45" s="62"/>
      <c r="AO45" s="62"/>
      <c r="AP45" s="62"/>
      <c r="AQ45" s="62"/>
      <c r="AR45" s="64"/>
    </row>
    <row r="46" s="1" customFormat="1" ht="6.96" customHeight="1"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42"/>
    </row>
    <row r="47" s="1" customFormat="1" ht="12" customHeight="1">
      <c r="B47" s="37"/>
      <c r="C47" s="31" t="s">
        <v>21</v>
      </c>
      <c r="D47" s="38"/>
      <c r="E47" s="38"/>
      <c r="F47" s="38"/>
      <c r="G47" s="38"/>
      <c r="H47" s="38"/>
      <c r="I47" s="38"/>
      <c r="J47" s="38"/>
      <c r="K47" s="38"/>
      <c r="L47" s="65" t="str">
        <f>IF(K8="","",K8)</f>
        <v>Zibohlavy</v>
      </c>
      <c r="M47" s="38"/>
      <c r="N47" s="38"/>
      <c r="O47" s="38"/>
      <c r="P47" s="38"/>
      <c r="Q47" s="38"/>
      <c r="R47" s="38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  <c r="AF47" s="38"/>
      <c r="AG47" s="38"/>
      <c r="AH47" s="38"/>
      <c r="AI47" s="31" t="s">
        <v>23</v>
      </c>
      <c r="AJ47" s="38"/>
      <c r="AK47" s="38"/>
      <c r="AL47" s="38"/>
      <c r="AM47" s="66" t="str">
        <f>IF(AN8= "","",AN8)</f>
        <v>8. 1. 2018</v>
      </c>
      <c r="AN47" s="66"/>
      <c r="AO47" s="38"/>
      <c r="AP47" s="38"/>
      <c r="AQ47" s="38"/>
      <c r="AR47" s="42"/>
    </row>
    <row r="48" s="1" customFormat="1" ht="6.96" customHeight="1"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  <c r="AF48" s="38"/>
      <c r="AG48" s="38"/>
      <c r="AH48" s="38"/>
      <c r="AI48" s="38"/>
      <c r="AJ48" s="38"/>
      <c r="AK48" s="38"/>
      <c r="AL48" s="38"/>
      <c r="AM48" s="38"/>
      <c r="AN48" s="38"/>
      <c r="AO48" s="38"/>
      <c r="AP48" s="38"/>
      <c r="AQ48" s="38"/>
      <c r="AR48" s="42"/>
    </row>
    <row r="49" s="1" customFormat="1" ht="13.65" customHeight="1">
      <c r="B49" s="37"/>
      <c r="C49" s="31" t="s">
        <v>25</v>
      </c>
      <c r="D49" s="38"/>
      <c r="E49" s="38"/>
      <c r="F49" s="38"/>
      <c r="G49" s="38"/>
      <c r="H49" s="38"/>
      <c r="I49" s="38"/>
      <c r="J49" s="38"/>
      <c r="K49" s="38"/>
      <c r="L49" s="38" t="str">
        <f>IF(E11= "","",E11)</f>
        <v>Město Kolín</v>
      </c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8"/>
      <c r="AI49" s="31" t="s">
        <v>31</v>
      </c>
      <c r="AJ49" s="38"/>
      <c r="AK49" s="38"/>
      <c r="AL49" s="38"/>
      <c r="AM49" s="67" t="str">
        <f>IF(E17="","",E17)</f>
        <v>VODOS Kolín s.r.o.</v>
      </c>
      <c r="AN49" s="38"/>
      <c r="AO49" s="38"/>
      <c r="AP49" s="38"/>
      <c r="AQ49" s="38"/>
      <c r="AR49" s="42"/>
      <c r="AS49" s="68" t="s">
        <v>52</v>
      </c>
      <c r="AT49" s="69"/>
      <c r="AU49" s="70"/>
      <c r="AV49" s="70"/>
      <c r="AW49" s="70"/>
      <c r="AX49" s="70"/>
      <c r="AY49" s="70"/>
      <c r="AZ49" s="70"/>
      <c r="BA49" s="70"/>
      <c r="BB49" s="70"/>
      <c r="BC49" s="70"/>
      <c r="BD49" s="71"/>
    </row>
    <row r="50" s="1" customFormat="1" ht="13.65" customHeight="1">
      <c r="B50" s="37"/>
      <c r="C50" s="31" t="s">
        <v>29</v>
      </c>
      <c r="D50" s="38"/>
      <c r="E50" s="38"/>
      <c r="F50" s="38"/>
      <c r="G50" s="38"/>
      <c r="H50" s="38"/>
      <c r="I50" s="38"/>
      <c r="J50" s="38"/>
      <c r="K50" s="38"/>
      <c r="L50" s="38" t="str">
        <f>IF(E14= "Vyplň údaj","",E14)</f>
        <v/>
      </c>
      <c r="M50" s="38"/>
      <c r="N50" s="38"/>
      <c r="O50" s="38"/>
      <c r="P50" s="38"/>
      <c r="Q50" s="38"/>
      <c r="R50" s="38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  <c r="AF50" s="38"/>
      <c r="AG50" s="38"/>
      <c r="AH50" s="38"/>
      <c r="AI50" s="31" t="s">
        <v>34</v>
      </c>
      <c r="AJ50" s="38"/>
      <c r="AK50" s="38"/>
      <c r="AL50" s="38"/>
      <c r="AM50" s="67" t="str">
        <f>IF(E20="","",E20)</f>
        <v>Pešek</v>
      </c>
      <c r="AN50" s="38"/>
      <c r="AO50" s="38"/>
      <c r="AP50" s="38"/>
      <c r="AQ50" s="38"/>
      <c r="AR50" s="42"/>
      <c r="AS50" s="72"/>
      <c r="AT50" s="73"/>
      <c r="AU50" s="74"/>
      <c r="AV50" s="74"/>
      <c r="AW50" s="74"/>
      <c r="AX50" s="74"/>
      <c r="AY50" s="74"/>
      <c r="AZ50" s="74"/>
      <c r="BA50" s="74"/>
      <c r="BB50" s="74"/>
      <c r="BC50" s="74"/>
      <c r="BD50" s="75"/>
    </row>
    <row r="51" s="1" customFormat="1" ht="10.8" customHeight="1"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38"/>
      <c r="M51" s="38"/>
      <c r="N51" s="38"/>
      <c r="O51" s="38"/>
      <c r="P51" s="38"/>
      <c r="Q51" s="38"/>
      <c r="R51" s="38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  <c r="AF51" s="38"/>
      <c r="AG51" s="38"/>
      <c r="AH51" s="38"/>
      <c r="AI51" s="38"/>
      <c r="AJ51" s="38"/>
      <c r="AK51" s="38"/>
      <c r="AL51" s="38"/>
      <c r="AM51" s="38"/>
      <c r="AN51" s="38"/>
      <c r="AO51" s="38"/>
      <c r="AP51" s="38"/>
      <c r="AQ51" s="38"/>
      <c r="AR51" s="42"/>
      <c r="AS51" s="76"/>
      <c r="AT51" s="77"/>
      <c r="AU51" s="78"/>
      <c r="AV51" s="78"/>
      <c r="AW51" s="78"/>
      <c r="AX51" s="78"/>
      <c r="AY51" s="78"/>
      <c r="AZ51" s="78"/>
      <c r="BA51" s="78"/>
      <c r="BB51" s="78"/>
      <c r="BC51" s="78"/>
      <c r="BD51" s="79"/>
    </row>
    <row r="52" s="1" customFormat="1" ht="29.28" customHeight="1">
      <c r="B52" s="37"/>
      <c r="C52" s="80" t="s">
        <v>53</v>
      </c>
      <c r="D52" s="81"/>
      <c r="E52" s="81"/>
      <c r="F52" s="81"/>
      <c r="G52" s="81"/>
      <c r="H52" s="82"/>
      <c r="I52" s="83" t="s">
        <v>54</v>
      </c>
      <c r="J52" s="81"/>
      <c r="K52" s="81"/>
      <c r="L52" s="81"/>
      <c r="M52" s="81"/>
      <c r="N52" s="81"/>
      <c r="O52" s="81"/>
      <c r="P52" s="81"/>
      <c r="Q52" s="81"/>
      <c r="R52" s="81"/>
      <c r="S52" s="81"/>
      <c r="T52" s="81"/>
      <c r="U52" s="81"/>
      <c r="V52" s="81"/>
      <c r="W52" s="81"/>
      <c r="X52" s="81"/>
      <c r="Y52" s="81"/>
      <c r="Z52" s="81"/>
      <c r="AA52" s="81"/>
      <c r="AB52" s="81"/>
      <c r="AC52" s="81"/>
      <c r="AD52" s="81"/>
      <c r="AE52" s="81"/>
      <c r="AF52" s="81"/>
      <c r="AG52" s="84" t="s">
        <v>55</v>
      </c>
      <c r="AH52" s="81"/>
      <c r="AI52" s="81"/>
      <c r="AJ52" s="81"/>
      <c r="AK52" s="81"/>
      <c r="AL52" s="81"/>
      <c r="AM52" s="81"/>
      <c r="AN52" s="83" t="s">
        <v>56</v>
      </c>
      <c r="AO52" s="81"/>
      <c r="AP52" s="85"/>
      <c r="AQ52" s="86" t="s">
        <v>57</v>
      </c>
      <c r="AR52" s="42"/>
      <c r="AS52" s="87" t="s">
        <v>58</v>
      </c>
      <c r="AT52" s="88" t="s">
        <v>59</v>
      </c>
      <c r="AU52" s="88" t="s">
        <v>60</v>
      </c>
      <c r="AV52" s="88" t="s">
        <v>61</v>
      </c>
      <c r="AW52" s="88" t="s">
        <v>62</v>
      </c>
      <c r="AX52" s="88" t="s">
        <v>63</v>
      </c>
      <c r="AY52" s="88" t="s">
        <v>64</v>
      </c>
      <c r="AZ52" s="88" t="s">
        <v>65</v>
      </c>
      <c r="BA52" s="88" t="s">
        <v>66</v>
      </c>
      <c r="BB52" s="88" t="s">
        <v>67</v>
      </c>
      <c r="BC52" s="88" t="s">
        <v>68</v>
      </c>
      <c r="BD52" s="89" t="s">
        <v>69</v>
      </c>
    </row>
    <row r="53" s="1" customFormat="1" ht="10.8" customHeight="1"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  <c r="AF53" s="38"/>
      <c r="AG53" s="38"/>
      <c r="AH53" s="38"/>
      <c r="AI53" s="38"/>
      <c r="AJ53" s="38"/>
      <c r="AK53" s="38"/>
      <c r="AL53" s="38"/>
      <c r="AM53" s="38"/>
      <c r="AN53" s="38"/>
      <c r="AO53" s="38"/>
      <c r="AP53" s="38"/>
      <c r="AQ53" s="38"/>
      <c r="AR53" s="42"/>
      <c r="AS53" s="90"/>
      <c r="AT53" s="91"/>
      <c r="AU53" s="91"/>
      <c r="AV53" s="91"/>
      <c r="AW53" s="91"/>
      <c r="AX53" s="91"/>
      <c r="AY53" s="91"/>
      <c r="AZ53" s="91"/>
      <c r="BA53" s="91"/>
      <c r="BB53" s="91"/>
      <c r="BC53" s="91"/>
      <c r="BD53" s="92"/>
    </row>
    <row r="54" s="4" customFormat="1" ht="32.4" customHeight="1">
      <c r="B54" s="93"/>
      <c r="C54" s="94" t="s">
        <v>70</v>
      </c>
      <c r="D54" s="95"/>
      <c r="E54" s="95"/>
      <c r="F54" s="95"/>
      <c r="G54" s="95"/>
      <c r="H54" s="95"/>
      <c r="I54" s="95"/>
      <c r="J54" s="95"/>
      <c r="K54" s="95"/>
      <c r="L54" s="95"/>
      <c r="M54" s="95"/>
      <c r="N54" s="95"/>
      <c r="O54" s="95"/>
      <c r="P54" s="95"/>
      <c r="Q54" s="95"/>
      <c r="R54" s="95"/>
      <c r="S54" s="95"/>
      <c r="T54" s="95"/>
      <c r="U54" s="95"/>
      <c r="V54" s="95"/>
      <c r="W54" s="95"/>
      <c r="X54" s="95"/>
      <c r="Y54" s="95"/>
      <c r="Z54" s="95"/>
      <c r="AA54" s="95"/>
      <c r="AB54" s="95"/>
      <c r="AC54" s="95"/>
      <c r="AD54" s="95"/>
      <c r="AE54" s="95"/>
      <c r="AF54" s="95"/>
      <c r="AG54" s="96">
        <f>ROUND(SUM(AG55:AG59),2)</f>
        <v>0</v>
      </c>
      <c r="AH54" s="96"/>
      <c r="AI54" s="96"/>
      <c r="AJ54" s="96"/>
      <c r="AK54" s="96"/>
      <c r="AL54" s="96"/>
      <c r="AM54" s="96"/>
      <c r="AN54" s="97">
        <f>SUM(AG54,AT54)</f>
        <v>0</v>
      </c>
      <c r="AO54" s="97"/>
      <c r="AP54" s="97"/>
      <c r="AQ54" s="98" t="s">
        <v>1</v>
      </c>
      <c r="AR54" s="99"/>
      <c r="AS54" s="100">
        <f>ROUND(SUM(AS55:AS59),2)</f>
        <v>0</v>
      </c>
      <c r="AT54" s="101">
        <f>ROUND(SUM(AV54:AW54),2)</f>
        <v>0</v>
      </c>
      <c r="AU54" s="102">
        <f>ROUND(SUM(AU55:AU59),5)</f>
        <v>0</v>
      </c>
      <c r="AV54" s="101">
        <f>ROUND(AZ54*L29,2)</f>
        <v>0</v>
      </c>
      <c r="AW54" s="101">
        <f>ROUND(BA54*L30,2)</f>
        <v>0</v>
      </c>
      <c r="AX54" s="101">
        <f>ROUND(BB54*L29,2)</f>
        <v>0</v>
      </c>
      <c r="AY54" s="101">
        <f>ROUND(BC54*L30,2)</f>
        <v>0</v>
      </c>
      <c r="AZ54" s="101">
        <f>ROUND(SUM(AZ55:AZ59),2)</f>
        <v>0</v>
      </c>
      <c r="BA54" s="101">
        <f>ROUND(SUM(BA55:BA59),2)</f>
        <v>0</v>
      </c>
      <c r="BB54" s="101">
        <f>ROUND(SUM(BB55:BB59),2)</f>
        <v>0</v>
      </c>
      <c r="BC54" s="101">
        <f>ROUND(SUM(BC55:BC59),2)</f>
        <v>0</v>
      </c>
      <c r="BD54" s="103">
        <f>ROUND(SUM(BD55:BD59),2)</f>
        <v>0</v>
      </c>
      <c r="BS54" s="104" t="s">
        <v>71</v>
      </c>
      <c r="BT54" s="104" t="s">
        <v>72</v>
      </c>
      <c r="BU54" s="105" t="s">
        <v>73</v>
      </c>
      <c r="BV54" s="104" t="s">
        <v>74</v>
      </c>
      <c r="BW54" s="104" t="s">
        <v>5</v>
      </c>
      <c r="BX54" s="104" t="s">
        <v>75</v>
      </c>
      <c r="CL54" s="104" t="s">
        <v>19</v>
      </c>
    </row>
    <row r="55" s="5" customFormat="1" ht="40.5" customHeight="1">
      <c r="A55" s="106" t="s">
        <v>76</v>
      </c>
      <c r="B55" s="107"/>
      <c r="C55" s="108"/>
      <c r="D55" s="109" t="s">
        <v>77</v>
      </c>
      <c r="E55" s="109"/>
      <c r="F55" s="109"/>
      <c r="G55" s="109"/>
      <c r="H55" s="109"/>
      <c r="I55" s="110"/>
      <c r="J55" s="109" t="s">
        <v>17</v>
      </c>
      <c r="K55" s="109"/>
      <c r="L55" s="109"/>
      <c r="M55" s="109"/>
      <c r="N55" s="109"/>
      <c r="O55" s="109"/>
      <c r="P55" s="109"/>
      <c r="Q55" s="109"/>
      <c r="R55" s="109"/>
      <c r="S55" s="109"/>
      <c r="T55" s="109"/>
      <c r="U55" s="109"/>
      <c r="V55" s="109"/>
      <c r="W55" s="109"/>
      <c r="X55" s="109"/>
      <c r="Y55" s="109"/>
      <c r="Z55" s="109"/>
      <c r="AA55" s="109"/>
      <c r="AB55" s="109"/>
      <c r="AC55" s="109"/>
      <c r="AD55" s="109"/>
      <c r="AE55" s="109"/>
      <c r="AF55" s="109"/>
      <c r="AG55" s="111">
        <f>'ZibohKanalHlStok - Kanali...'!J30</f>
        <v>0</v>
      </c>
      <c r="AH55" s="110"/>
      <c r="AI55" s="110"/>
      <c r="AJ55" s="110"/>
      <c r="AK55" s="110"/>
      <c r="AL55" s="110"/>
      <c r="AM55" s="110"/>
      <c r="AN55" s="111">
        <f>SUM(AG55,AT55)</f>
        <v>0</v>
      </c>
      <c r="AO55" s="110"/>
      <c r="AP55" s="110"/>
      <c r="AQ55" s="112" t="s">
        <v>78</v>
      </c>
      <c r="AR55" s="113"/>
      <c r="AS55" s="114">
        <v>0</v>
      </c>
      <c r="AT55" s="115">
        <f>ROUND(SUM(AV55:AW55),2)</f>
        <v>0</v>
      </c>
      <c r="AU55" s="116">
        <f>'ZibohKanalHlStok - Kanali...'!P91</f>
        <v>0</v>
      </c>
      <c r="AV55" s="115">
        <f>'ZibohKanalHlStok - Kanali...'!J33</f>
        <v>0</v>
      </c>
      <c r="AW55" s="115">
        <f>'ZibohKanalHlStok - Kanali...'!J34</f>
        <v>0</v>
      </c>
      <c r="AX55" s="115">
        <f>'ZibohKanalHlStok - Kanali...'!J35</f>
        <v>0</v>
      </c>
      <c r="AY55" s="115">
        <f>'ZibohKanalHlStok - Kanali...'!J36</f>
        <v>0</v>
      </c>
      <c r="AZ55" s="115">
        <f>'ZibohKanalHlStok - Kanali...'!F33</f>
        <v>0</v>
      </c>
      <c r="BA55" s="115">
        <f>'ZibohKanalHlStok - Kanali...'!F34</f>
        <v>0</v>
      </c>
      <c r="BB55" s="115">
        <f>'ZibohKanalHlStok - Kanali...'!F35</f>
        <v>0</v>
      </c>
      <c r="BC55" s="115">
        <f>'ZibohKanalHlStok - Kanali...'!F36</f>
        <v>0</v>
      </c>
      <c r="BD55" s="117">
        <f>'ZibohKanalHlStok - Kanali...'!F37</f>
        <v>0</v>
      </c>
      <c r="BT55" s="118" t="s">
        <v>79</v>
      </c>
      <c r="BV55" s="118" t="s">
        <v>74</v>
      </c>
      <c r="BW55" s="118" t="s">
        <v>80</v>
      </c>
      <c r="BX55" s="118" t="s">
        <v>5</v>
      </c>
      <c r="CL55" s="118" t="s">
        <v>19</v>
      </c>
      <c r="CM55" s="118" t="s">
        <v>81</v>
      </c>
    </row>
    <row r="56" s="5" customFormat="1" ht="40.5" customHeight="1">
      <c r="A56" s="106" t="s">
        <v>76</v>
      </c>
      <c r="B56" s="107"/>
      <c r="C56" s="108"/>
      <c r="D56" s="109" t="s">
        <v>82</v>
      </c>
      <c r="E56" s="109"/>
      <c r="F56" s="109"/>
      <c r="G56" s="109"/>
      <c r="H56" s="109"/>
      <c r="I56" s="110"/>
      <c r="J56" s="109" t="s">
        <v>17</v>
      </c>
      <c r="K56" s="109"/>
      <c r="L56" s="109"/>
      <c r="M56" s="109"/>
      <c r="N56" s="109"/>
      <c r="O56" s="109"/>
      <c r="P56" s="109"/>
      <c r="Q56" s="109"/>
      <c r="R56" s="109"/>
      <c r="S56" s="109"/>
      <c r="T56" s="109"/>
      <c r="U56" s="109"/>
      <c r="V56" s="109"/>
      <c r="W56" s="109"/>
      <c r="X56" s="109"/>
      <c r="Y56" s="109"/>
      <c r="Z56" s="109"/>
      <c r="AA56" s="109"/>
      <c r="AB56" s="109"/>
      <c r="AC56" s="109"/>
      <c r="AD56" s="109"/>
      <c r="AE56" s="109"/>
      <c r="AF56" s="109"/>
      <c r="AG56" s="111">
        <f>'ZobohKanalVedlStok - Kana...'!J30</f>
        <v>0</v>
      </c>
      <c r="AH56" s="110"/>
      <c r="AI56" s="110"/>
      <c r="AJ56" s="110"/>
      <c r="AK56" s="110"/>
      <c r="AL56" s="110"/>
      <c r="AM56" s="110"/>
      <c r="AN56" s="111">
        <f>SUM(AG56,AT56)</f>
        <v>0</v>
      </c>
      <c r="AO56" s="110"/>
      <c r="AP56" s="110"/>
      <c r="AQ56" s="112" t="s">
        <v>78</v>
      </c>
      <c r="AR56" s="113"/>
      <c r="AS56" s="114">
        <v>0</v>
      </c>
      <c r="AT56" s="115">
        <f>ROUND(SUM(AV56:AW56),2)</f>
        <v>0</v>
      </c>
      <c r="AU56" s="116">
        <f>'ZobohKanalVedlStok - Kana...'!P89</f>
        <v>0</v>
      </c>
      <c r="AV56" s="115">
        <f>'ZobohKanalVedlStok - Kana...'!J33</f>
        <v>0</v>
      </c>
      <c r="AW56" s="115">
        <f>'ZobohKanalVedlStok - Kana...'!J34</f>
        <v>0</v>
      </c>
      <c r="AX56" s="115">
        <f>'ZobohKanalVedlStok - Kana...'!J35</f>
        <v>0</v>
      </c>
      <c r="AY56" s="115">
        <f>'ZobohKanalVedlStok - Kana...'!J36</f>
        <v>0</v>
      </c>
      <c r="AZ56" s="115">
        <f>'ZobohKanalVedlStok - Kana...'!F33</f>
        <v>0</v>
      </c>
      <c r="BA56" s="115">
        <f>'ZobohKanalVedlStok - Kana...'!F34</f>
        <v>0</v>
      </c>
      <c r="BB56" s="115">
        <f>'ZobohKanalVedlStok - Kana...'!F35</f>
        <v>0</v>
      </c>
      <c r="BC56" s="115">
        <f>'ZobohKanalVedlStok - Kana...'!F36</f>
        <v>0</v>
      </c>
      <c r="BD56" s="117">
        <f>'ZobohKanalVedlStok - Kana...'!F37</f>
        <v>0</v>
      </c>
      <c r="BT56" s="118" t="s">
        <v>79</v>
      </c>
      <c r="BV56" s="118" t="s">
        <v>74</v>
      </c>
      <c r="BW56" s="118" t="s">
        <v>83</v>
      </c>
      <c r="BX56" s="118" t="s">
        <v>5</v>
      </c>
      <c r="CL56" s="118" t="s">
        <v>19</v>
      </c>
      <c r="CM56" s="118" t="s">
        <v>81</v>
      </c>
    </row>
    <row r="57" s="5" customFormat="1" ht="27" customHeight="1">
      <c r="A57" s="106" t="s">
        <v>76</v>
      </c>
      <c r="B57" s="107"/>
      <c r="C57" s="108"/>
      <c r="D57" s="109" t="s">
        <v>84</v>
      </c>
      <c r="E57" s="109"/>
      <c r="F57" s="109"/>
      <c r="G57" s="109"/>
      <c r="H57" s="109"/>
      <c r="I57" s="110"/>
      <c r="J57" s="109" t="s">
        <v>85</v>
      </c>
      <c r="K57" s="109"/>
      <c r="L57" s="109"/>
      <c r="M57" s="109"/>
      <c r="N57" s="109"/>
      <c r="O57" s="109"/>
      <c r="P57" s="109"/>
      <c r="Q57" s="109"/>
      <c r="R57" s="109"/>
      <c r="S57" s="109"/>
      <c r="T57" s="109"/>
      <c r="U57" s="109"/>
      <c r="V57" s="109"/>
      <c r="W57" s="109"/>
      <c r="X57" s="109"/>
      <c r="Y57" s="109"/>
      <c r="Z57" s="109"/>
      <c r="AA57" s="109"/>
      <c r="AB57" s="109"/>
      <c r="AC57" s="109"/>
      <c r="AD57" s="109"/>
      <c r="AE57" s="109"/>
      <c r="AF57" s="109"/>
      <c r="AG57" s="111">
        <f>'ZibohPriv - Kanalizační p...'!J30</f>
        <v>0</v>
      </c>
      <c r="AH57" s="110"/>
      <c r="AI57" s="110"/>
      <c r="AJ57" s="110"/>
      <c r="AK57" s="110"/>
      <c r="AL57" s="110"/>
      <c r="AM57" s="110"/>
      <c r="AN57" s="111">
        <f>SUM(AG57,AT57)</f>
        <v>0</v>
      </c>
      <c r="AO57" s="110"/>
      <c r="AP57" s="110"/>
      <c r="AQ57" s="112" t="s">
        <v>78</v>
      </c>
      <c r="AR57" s="113"/>
      <c r="AS57" s="114">
        <v>0</v>
      </c>
      <c r="AT57" s="115">
        <f>ROUND(SUM(AV57:AW57),2)</f>
        <v>0</v>
      </c>
      <c r="AU57" s="116">
        <f>'ZibohPriv - Kanalizační p...'!P89</f>
        <v>0</v>
      </c>
      <c r="AV57" s="115">
        <f>'ZibohPriv - Kanalizační p...'!J33</f>
        <v>0</v>
      </c>
      <c r="AW57" s="115">
        <f>'ZibohPriv - Kanalizační p...'!J34</f>
        <v>0</v>
      </c>
      <c r="AX57" s="115">
        <f>'ZibohPriv - Kanalizační p...'!J35</f>
        <v>0</v>
      </c>
      <c r="AY57" s="115">
        <f>'ZibohPriv - Kanalizační p...'!J36</f>
        <v>0</v>
      </c>
      <c r="AZ57" s="115">
        <f>'ZibohPriv - Kanalizační p...'!F33</f>
        <v>0</v>
      </c>
      <c r="BA57" s="115">
        <f>'ZibohPriv - Kanalizační p...'!F34</f>
        <v>0</v>
      </c>
      <c r="BB57" s="115">
        <f>'ZibohPriv - Kanalizační p...'!F35</f>
        <v>0</v>
      </c>
      <c r="BC57" s="115">
        <f>'ZibohPriv - Kanalizační p...'!F36</f>
        <v>0</v>
      </c>
      <c r="BD57" s="117">
        <f>'ZibohPriv - Kanalizační p...'!F37</f>
        <v>0</v>
      </c>
      <c r="BT57" s="118" t="s">
        <v>79</v>
      </c>
      <c r="BV57" s="118" t="s">
        <v>74</v>
      </c>
      <c r="BW57" s="118" t="s">
        <v>86</v>
      </c>
      <c r="BX57" s="118" t="s">
        <v>5</v>
      </c>
      <c r="CL57" s="118" t="s">
        <v>19</v>
      </c>
      <c r="CM57" s="118" t="s">
        <v>81</v>
      </c>
    </row>
    <row r="58" s="5" customFormat="1" ht="27" customHeight="1">
      <c r="A58" s="106" t="s">
        <v>76</v>
      </c>
      <c r="B58" s="107"/>
      <c r="C58" s="108"/>
      <c r="D58" s="109" t="s">
        <v>87</v>
      </c>
      <c r="E58" s="109"/>
      <c r="F58" s="109"/>
      <c r="G58" s="109"/>
      <c r="H58" s="109"/>
      <c r="I58" s="110"/>
      <c r="J58" s="109" t="s">
        <v>17</v>
      </c>
      <c r="K58" s="109"/>
      <c r="L58" s="109"/>
      <c r="M58" s="109"/>
      <c r="N58" s="109"/>
      <c r="O58" s="109"/>
      <c r="P58" s="109"/>
      <c r="Q58" s="109"/>
      <c r="R58" s="109"/>
      <c r="S58" s="109"/>
      <c r="T58" s="109"/>
      <c r="U58" s="109"/>
      <c r="V58" s="109"/>
      <c r="W58" s="109"/>
      <c r="X58" s="109"/>
      <c r="Y58" s="109"/>
      <c r="Z58" s="109"/>
      <c r="AA58" s="109"/>
      <c r="AB58" s="109"/>
      <c r="AC58" s="109"/>
      <c r="AD58" s="109"/>
      <c r="AE58" s="109"/>
      <c r="AF58" s="109"/>
      <c r="AG58" s="111">
        <f>'ZobohKanalPrip - Kanaliza...'!J30</f>
        <v>0</v>
      </c>
      <c r="AH58" s="110"/>
      <c r="AI58" s="110"/>
      <c r="AJ58" s="110"/>
      <c r="AK58" s="110"/>
      <c r="AL58" s="110"/>
      <c r="AM58" s="110"/>
      <c r="AN58" s="111">
        <f>SUM(AG58,AT58)</f>
        <v>0</v>
      </c>
      <c r="AO58" s="110"/>
      <c r="AP58" s="110"/>
      <c r="AQ58" s="112" t="s">
        <v>78</v>
      </c>
      <c r="AR58" s="113"/>
      <c r="AS58" s="114">
        <v>0</v>
      </c>
      <c r="AT58" s="115">
        <f>ROUND(SUM(AV58:AW58),2)</f>
        <v>0</v>
      </c>
      <c r="AU58" s="116">
        <f>'ZobohKanalPrip - Kanaliza...'!P86</f>
        <v>0</v>
      </c>
      <c r="AV58" s="115">
        <f>'ZobohKanalPrip - Kanaliza...'!J33</f>
        <v>0</v>
      </c>
      <c r="AW58" s="115">
        <f>'ZobohKanalPrip - Kanaliza...'!J34</f>
        <v>0</v>
      </c>
      <c r="AX58" s="115">
        <f>'ZobohKanalPrip - Kanaliza...'!J35</f>
        <v>0</v>
      </c>
      <c r="AY58" s="115">
        <f>'ZobohKanalPrip - Kanaliza...'!J36</f>
        <v>0</v>
      </c>
      <c r="AZ58" s="115">
        <f>'ZobohKanalPrip - Kanaliza...'!F33</f>
        <v>0</v>
      </c>
      <c r="BA58" s="115">
        <f>'ZobohKanalPrip - Kanaliza...'!F34</f>
        <v>0</v>
      </c>
      <c r="BB58" s="115">
        <f>'ZobohKanalPrip - Kanaliza...'!F35</f>
        <v>0</v>
      </c>
      <c r="BC58" s="115">
        <f>'ZobohKanalPrip - Kanaliza...'!F36</f>
        <v>0</v>
      </c>
      <c r="BD58" s="117">
        <f>'ZobohKanalPrip - Kanaliza...'!F37</f>
        <v>0</v>
      </c>
      <c r="BT58" s="118" t="s">
        <v>79</v>
      </c>
      <c r="BV58" s="118" t="s">
        <v>74</v>
      </c>
      <c r="BW58" s="118" t="s">
        <v>88</v>
      </c>
      <c r="BX58" s="118" t="s">
        <v>5</v>
      </c>
      <c r="CL58" s="118" t="s">
        <v>19</v>
      </c>
      <c r="CM58" s="118" t="s">
        <v>81</v>
      </c>
    </row>
    <row r="59" s="5" customFormat="1" ht="27" customHeight="1">
      <c r="A59" s="106" t="s">
        <v>76</v>
      </c>
      <c r="B59" s="107"/>
      <c r="C59" s="108"/>
      <c r="D59" s="109" t="s">
        <v>89</v>
      </c>
      <c r="E59" s="109"/>
      <c r="F59" s="109"/>
      <c r="G59" s="109"/>
      <c r="H59" s="109"/>
      <c r="I59" s="110"/>
      <c r="J59" s="109" t="s">
        <v>17</v>
      </c>
      <c r="K59" s="109"/>
      <c r="L59" s="109"/>
      <c r="M59" s="109"/>
      <c r="N59" s="109"/>
      <c r="O59" s="109"/>
      <c r="P59" s="109"/>
      <c r="Q59" s="109"/>
      <c r="R59" s="109"/>
      <c r="S59" s="109"/>
      <c r="T59" s="109"/>
      <c r="U59" s="109"/>
      <c r="V59" s="109"/>
      <c r="W59" s="109"/>
      <c r="X59" s="109"/>
      <c r="Y59" s="109"/>
      <c r="Z59" s="109"/>
      <c r="AA59" s="109"/>
      <c r="AB59" s="109"/>
      <c r="AC59" s="109"/>
      <c r="AD59" s="109"/>
      <c r="AE59" s="109"/>
      <c r="AF59" s="109"/>
      <c r="AG59" s="111">
        <f>'VonZibohKanal - Kanalizac...'!J30</f>
        <v>0</v>
      </c>
      <c r="AH59" s="110"/>
      <c r="AI59" s="110"/>
      <c r="AJ59" s="110"/>
      <c r="AK59" s="110"/>
      <c r="AL59" s="110"/>
      <c r="AM59" s="110"/>
      <c r="AN59" s="111">
        <f>SUM(AG59,AT59)</f>
        <v>0</v>
      </c>
      <c r="AO59" s="110"/>
      <c r="AP59" s="110"/>
      <c r="AQ59" s="112" t="s">
        <v>90</v>
      </c>
      <c r="AR59" s="113"/>
      <c r="AS59" s="119">
        <v>0</v>
      </c>
      <c r="AT59" s="120">
        <f>ROUND(SUM(AV59:AW59),2)</f>
        <v>0</v>
      </c>
      <c r="AU59" s="121">
        <f>'VonZibohKanal - Kanalizac...'!P84</f>
        <v>0</v>
      </c>
      <c r="AV59" s="120">
        <f>'VonZibohKanal - Kanalizac...'!J33</f>
        <v>0</v>
      </c>
      <c r="AW59" s="120">
        <f>'VonZibohKanal - Kanalizac...'!J34</f>
        <v>0</v>
      </c>
      <c r="AX59" s="120">
        <f>'VonZibohKanal - Kanalizac...'!J35</f>
        <v>0</v>
      </c>
      <c r="AY59" s="120">
        <f>'VonZibohKanal - Kanalizac...'!J36</f>
        <v>0</v>
      </c>
      <c r="AZ59" s="120">
        <f>'VonZibohKanal - Kanalizac...'!F33</f>
        <v>0</v>
      </c>
      <c r="BA59" s="120">
        <f>'VonZibohKanal - Kanalizac...'!F34</f>
        <v>0</v>
      </c>
      <c r="BB59" s="120">
        <f>'VonZibohKanal - Kanalizac...'!F35</f>
        <v>0</v>
      </c>
      <c r="BC59" s="120">
        <f>'VonZibohKanal - Kanalizac...'!F36</f>
        <v>0</v>
      </c>
      <c r="BD59" s="122">
        <f>'VonZibohKanal - Kanalizac...'!F37</f>
        <v>0</v>
      </c>
      <c r="BT59" s="118" t="s">
        <v>79</v>
      </c>
      <c r="BV59" s="118" t="s">
        <v>74</v>
      </c>
      <c r="BW59" s="118" t="s">
        <v>91</v>
      </c>
      <c r="BX59" s="118" t="s">
        <v>5</v>
      </c>
      <c r="CL59" s="118" t="s">
        <v>19</v>
      </c>
      <c r="CM59" s="118" t="s">
        <v>81</v>
      </c>
    </row>
    <row r="60" s="1" customFormat="1" ht="30" customHeight="1">
      <c r="B60" s="37"/>
      <c r="C60" s="38"/>
      <c r="D60" s="38"/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38"/>
      <c r="W60" s="38"/>
      <c r="X60" s="38"/>
      <c r="Y60" s="38"/>
      <c r="Z60" s="38"/>
      <c r="AA60" s="38"/>
      <c r="AB60" s="38"/>
      <c r="AC60" s="38"/>
      <c r="AD60" s="38"/>
      <c r="AE60" s="38"/>
      <c r="AF60" s="38"/>
      <c r="AG60" s="38"/>
      <c r="AH60" s="38"/>
      <c r="AI60" s="38"/>
      <c r="AJ60" s="38"/>
      <c r="AK60" s="38"/>
      <c r="AL60" s="38"/>
      <c r="AM60" s="38"/>
      <c r="AN60" s="38"/>
      <c r="AO60" s="38"/>
      <c r="AP60" s="38"/>
      <c r="AQ60" s="38"/>
      <c r="AR60" s="42"/>
    </row>
    <row r="61" s="1" customFormat="1" ht="6.96" customHeight="1">
      <c r="B61" s="56"/>
      <c r="C61" s="57"/>
      <c r="D61" s="57"/>
      <c r="E61" s="57"/>
      <c r="F61" s="57"/>
      <c r="G61" s="57"/>
      <c r="H61" s="57"/>
      <c r="I61" s="57"/>
      <c r="J61" s="57"/>
      <c r="K61" s="57"/>
      <c r="L61" s="57"/>
      <c r="M61" s="57"/>
      <c r="N61" s="57"/>
      <c r="O61" s="57"/>
      <c r="P61" s="57"/>
      <c r="Q61" s="57"/>
      <c r="R61" s="57"/>
      <c r="S61" s="57"/>
      <c r="T61" s="57"/>
      <c r="U61" s="57"/>
      <c r="V61" s="57"/>
      <c r="W61" s="57"/>
      <c r="X61" s="57"/>
      <c r="Y61" s="57"/>
      <c r="Z61" s="57"/>
      <c r="AA61" s="57"/>
      <c r="AB61" s="57"/>
      <c r="AC61" s="57"/>
      <c r="AD61" s="57"/>
      <c r="AE61" s="57"/>
      <c r="AF61" s="57"/>
      <c r="AG61" s="57"/>
      <c r="AH61" s="57"/>
      <c r="AI61" s="57"/>
      <c r="AJ61" s="57"/>
      <c r="AK61" s="57"/>
      <c r="AL61" s="57"/>
      <c r="AM61" s="57"/>
      <c r="AN61" s="57"/>
      <c r="AO61" s="57"/>
      <c r="AP61" s="57"/>
      <c r="AQ61" s="57"/>
      <c r="AR61" s="42"/>
    </row>
  </sheetData>
  <sheetProtection sheet="1" formatColumns="0" formatRows="0" objects="1" scenarios="1" spinCount="100000" saltValue="RMRzoPRoYPMGCHA+HwP1BE0DdsGlBb+PHnT0kA/M/Y2l5gjyOXbVLhfo1jRQsAzyNzOCwqEUG58VbA518zdOzw==" hashValue="hQusNu5xwPE1UJHp0L6rlm9lPhhgPsNinnm4wE7BDqOPdDlMkQHbZIXBNbi6fZZ8P8Qw2RL9HSldVXAc221jIA==" algorithmName="SHA-512" password="CC35"/>
  <mergeCells count="58">
    <mergeCell ref="W31:AE31"/>
    <mergeCell ref="BE5:BE34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  <mergeCell ref="X35:AB35"/>
    <mergeCell ref="AK35:AO35"/>
    <mergeCell ref="AR2:BE2"/>
    <mergeCell ref="AS49:AT51"/>
    <mergeCell ref="AM50:AP50"/>
    <mergeCell ref="L45:AO45"/>
    <mergeCell ref="AM47:AN47"/>
    <mergeCell ref="AM49:AP49"/>
    <mergeCell ref="K5:AO5"/>
    <mergeCell ref="K6:AO6"/>
    <mergeCell ref="E14:AJ14"/>
    <mergeCell ref="E23:AN23"/>
    <mergeCell ref="L28:P28"/>
    <mergeCell ref="W28:AE28"/>
    <mergeCell ref="AK28:AO28"/>
    <mergeCell ref="L29:P29"/>
    <mergeCell ref="L30:P30"/>
    <mergeCell ref="L31:P31"/>
    <mergeCell ref="L32:P32"/>
    <mergeCell ref="L33:P33"/>
    <mergeCell ref="AN52:AP52"/>
    <mergeCell ref="AG52:AM52"/>
    <mergeCell ref="AN55:AP55"/>
    <mergeCell ref="AG55:AM55"/>
    <mergeCell ref="AN56:AP56"/>
    <mergeCell ref="AG56:AM56"/>
    <mergeCell ref="AN57:AP57"/>
    <mergeCell ref="AG57:AM57"/>
    <mergeCell ref="AN58:AP58"/>
    <mergeCell ref="AG58:AM58"/>
    <mergeCell ref="AN59:AP59"/>
    <mergeCell ref="AG59:AM59"/>
    <mergeCell ref="AG54:AM54"/>
    <mergeCell ref="AN54:AP54"/>
    <mergeCell ref="C52:G52"/>
    <mergeCell ref="I52:AF52"/>
    <mergeCell ref="D55:H55"/>
    <mergeCell ref="J55:AF55"/>
    <mergeCell ref="D56:H56"/>
    <mergeCell ref="J56:AF56"/>
    <mergeCell ref="D57:H57"/>
    <mergeCell ref="J57:AF57"/>
    <mergeCell ref="D58:H58"/>
    <mergeCell ref="J58:AF58"/>
    <mergeCell ref="D59:H59"/>
    <mergeCell ref="J59:AF59"/>
  </mergeCells>
  <hyperlinks>
    <hyperlink ref="A55" location="'ZibohKanalHlStok - Kanali...'!C2" display="/"/>
    <hyperlink ref="A56" location="'ZobohKanalVedlStok - Kana...'!C2" display="/"/>
    <hyperlink ref="A57" location="'ZibohPriv - Kanalizační p...'!C2" display="/"/>
    <hyperlink ref="A58" location="'ZobohKanalPrip - Kanaliza...'!C2" display="/"/>
    <hyperlink ref="A59" location="'VonZibohKanal - Kanalizac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23" customWidth="1"/>
    <col min="10" max="10" width="23.5" customWidth="1"/>
    <col min="11" max="11" width="15.5" hidden="1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6" t="s">
        <v>80</v>
      </c>
      <c r="AZ2" s="124" t="s">
        <v>92</v>
      </c>
      <c r="BA2" s="124" t="s">
        <v>93</v>
      </c>
      <c r="BB2" s="124" t="s">
        <v>1</v>
      </c>
      <c r="BC2" s="124" t="s">
        <v>94</v>
      </c>
      <c r="BD2" s="124" t="s">
        <v>81</v>
      </c>
    </row>
    <row r="3" ht="6.96" customHeight="1">
      <c r="B3" s="125"/>
      <c r="C3" s="126"/>
      <c r="D3" s="126"/>
      <c r="E3" s="126"/>
      <c r="F3" s="126"/>
      <c r="G3" s="126"/>
      <c r="H3" s="126"/>
      <c r="I3" s="127"/>
      <c r="J3" s="126"/>
      <c r="K3" s="126"/>
      <c r="L3" s="19"/>
      <c r="AT3" s="16" t="s">
        <v>81</v>
      </c>
      <c r="AZ3" s="124" t="s">
        <v>95</v>
      </c>
      <c r="BA3" s="124" t="s">
        <v>96</v>
      </c>
      <c r="BB3" s="124" t="s">
        <v>1</v>
      </c>
      <c r="BC3" s="124" t="s">
        <v>97</v>
      </c>
      <c r="BD3" s="124" t="s">
        <v>81</v>
      </c>
    </row>
    <row r="4" ht="24.96" customHeight="1">
      <c r="B4" s="19"/>
      <c r="D4" s="128" t="s">
        <v>98</v>
      </c>
      <c r="L4" s="19"/>
      <c r="M4" s="23" t="s">
        <v>10</v>
      </c>
      <c r="AT4" s="16" t="s">
        <v>4</v>
      </c>
    </row>
    <row r="5" ht="6.96" customHeight="1">
      <c r="B5" s="19"/>
      <c r="L5" s="19"/>
    </row>
    <row r="6" ht="12" customHeight="1">
      <c r="B6" s="19"/>
      <c r="D6" s="129" t="s">
        <v>16</v>
      </c>
      <c r="L6" s="19"/>
    </row>
    <row r="7" ht="16.5" customHeight="1">
      <c r="B7" s="19"/>
      <c r="E7" s="130" t="str">
        <f>'Rekapitulace stavby'!K6</f>
        <v>Kanalizace Kolín - Zibohlavy</v>
      </c>
      <c r="F7" s="129"/>
      <c r="G7" s="129"/>
      <c r="H7" s="129"/>
      <c r="L7" s="19"/>
    </row>
    <row r="8" s="1" customFormat="1" ht="12" customHeight="1">
      <c r="B8" s="42"/>
      <c r="D8" s="129" t="s">
        <v>99</v>
      </c>
      <c r="I8" s="131"/>
      <c r="L8" s="42"/>
    </row>
    <row r="9" s="1" customFormat="1" ht="36.96" customHeight="1">
      <c r="B9" s="42"/>
      <c r="E9" s="132" t="s">
        <v>100</v>
      </c>
      <c r="F9" s="1"/>
      <c r="G9" s="1"/>
      <c r="H9" s="1"/>
      <c r="I9" s="131"/>
      <c r="L9" s="42"/>
    </row>
    <row r="10" s="1" customFormat="1">
      <c r="B10" s="42"/>
      <c r="I10" s="131"/>
      <c r="L10" s="42"/>
    </row>
    <row r="11" s="1" customFormat="1" ht="12" customHeight="1">
      <c r="B11" s="42"/>
      <c r="D11" s="129" t="s">
        <v>18</v>
      </c>
      <c r="F11" s="16" t="s">
        <v>19</v>
      </c>
      <c r="I11" s="133" t="s">
        <v>20</v>
      </c>
      <c r="J11" s="16" t="s">
        <v>1</v>
      </c>
      <c r="L11" s="42"/>
    </row>
    <row r="12" s="1" customFormat="1" ht="12" customHeight="1">
      <c r="B12" s="42"/>
      <c r="D12" s="129" t="s">
        <v>21</v>
      </c>
      <c r="F12" s="16" t="s">
        <v>22</v>
      </c>
      <c r="I12" s="133" t="s">
        <v>23</v>
      </c>
      <c r="J12" s="134" t="str">
        <f>'Rekapitulace stavby'!AN8</f>
        <v>8. 1. 2018</v>
      </c>
      <c r="L12" s="42"/>
    </row>
    <row r="13" s="1" customFormat="1" ht="10.8" customHeight="1">
      <c r="B13" s="42"/>
      <c r="I13" s="131"/>
      <c r="L13" s="42"/>
    </row>
    <row r="14" s="1" customFormat="1" ht="12" customHeight="1">
      <c r="B14" s="42"/>
      <c r="D14" s="129" t="s">
        <v>25</v>
      </c>
      <c r="I14" s="133" t="s">
        <v>26</v>
      </c>
      <c r="J14" s="16" t="s">
        <v>1</v>
      </c>
      <c r="L14" s="42"/>
    </row>
    <row r="15" s="1" customFormat="1" ht="18" customHeight="1">
      <c r="B15" s="42"/>
      <c r="E15" s="16" t="s">
        <v>27</v>
      </c>
      <c r="I15" s="133" t="s">
        <v>28</v>
      </c>
      <c r="J15" s="16" t="s">
        <v>1</v>
      </c>
      <c r="L15" s="42"/>
    </row>
    <row r="16" s="1" customFormat="1" ht="6.96" customHeight="1">
      <c r="B16" s="42"/>
      <c r="I16" s="131"/>
      <c r="L16" s="42"/>
    </row>
    <row r="17" s="1" customFormat="1" ht="12" customHeight="1">
      <c r="B17" s="42"/>
      <c r="D17" s="129" t="s">
        <v>29</v>
      </c>
      <c r="I17" s="133" t="s">
        <v>26</v>
      </c>
      <c r="J17" s="32" t="str">
        <f>'Rekapitulace stavby'!AN13</f>
        <v>Vyplň údaj</v>
      </c>
      <c r="L17" s="42"/>
    </row>
    <row r="18" s="1" customFormat="1" ht="18" customHeight="1">
      <c r="B18" s="42"/>
      <c r="E18" s="32" t="str">
        <f>'Rekapitulace stavby'!E14</f>
        <v>Vyplň údaj</v>
      </c>
      <c r="F18" s="16"/>
      <c r="G18" s="16"/>
      <c r="H18" s="16"/>
      <c r="I18" s="133" t="s">
        <v>28</v>
      </c>
      <c r="J18" s="32" t="str">
        <f>'Rekapitulace stavby'!AN14</f>
        <v>Vyplň údaj</v>
      </c>
      <c r="L18" s="42"/>
    </row>
    <row r="19" s="1" customFormat="1" ht="6.96" customHeight="1">
      <c r="B19" s="42"/>
      <c r="I19" s="131"/>
      <c r="L19" s="42"/>
    </row>
    <row r="20" s="1" customFormat="1" ht="12" customHeight="1">
      <c r="B20" s="42"/>
      <c r="D20" s="129" t="s">
        <v>31</v>
      </c>
      <c r="I20" s="133" t="s">
        <v>26</v>
      </c>
      <c r="J20" s="16" t="s">
        <v>1</v>
      </c>
      <c r="L20" s="42"/>
    </row>
    <row r="21" s="1" customFormat="1" ht="18" customHeight="1">
      <c r="B21" s="42"/>
      <c r="E21" s="16" t="s">
        <v>32</v>
      </c>
      <c r="I21" s="133" t="s">
        <v>28</v>
      </c>
      <c r="J21" s="16" t="s">
        <v>1</v>
      </c>
      <c r="L21" s="42"/>
    </row>
    <row r="22" s="1" customFormat="1" ht="6.96" customHeight="1">
      <c r="B22" s="42"/>
      <c r="I22" s="131"/>
      <c r="L22" s="42"/>
    </row>
    <row r="23" s="1" customFormat="1" ht="12" customHeight="1">
      <c r="B23" s="42"/>
      <c r="D23" s="129" t="s">
        <v>34</v>
      </c>
      <c r="I23" s="133" t="s">
        <v>26</v>
      </c>
      <c r="J23" s="16" t="s">
        <v>1</v>
      </c>
      <c r="L23" s="42"/>
    </row>
    <row r="24" s="1" customFormat="1" ht="18" customHeight="1">
      <c r="B24" s="42"/>
      <c r="E24" s="16" t="s">
        <v>35</v>
      </c>
      <c r="I24" s="133" t="s">
        <v>28</v>
      </c>
      <c r="J24" s="16" t="s">
        <v>1</v>
      </c>
      <c r="L24" s="42"/>
    </row>
    <row r="25" s="1" customFormat="1" ht="6.96" customHeight="1">
      <c r="B25" s="42"/>
      <c r="I25" s="131"/>
      <c r="L25" s="42"/>
    </row>
    <row r="26" s="1" customFormat="1" ht="12" customHeight="1">
      <c r="B26" s="42"/>
      <c r="D26" s="129" t="s">
        <v>36</v>
      </c>
      <c r="I26" s="131"/>
      <c r="L26" s="42"/>
    </row>
    <row r="27" s="6" customFormat="1" ht="16.5" customHeight="1">
      <c r="B27" s="135"/>
      <c r="E27" s="136" t="s">
        <v>1</v>
      </c>
      <c r="F27" s="136"/>
      <c r="G27" s="136"/>
      <c r="H27" s="136"/>
      <c r="I27" s="137"/>
      <c r="L27" s="135"/>
    </row>
    <row r="28" s="1" customFormat="1" ht="6.96" customHeight="1">
      <c r="B28" s="42"/>
      <c r="I28" s="131"/>
      <c r="L28" s="42"/>
    </row>
    <row r="29" s="1" customFormat="1" ht="6.96" customHeight="1">
      <c r="B29" s="42"/>
      <c r="D29" s="70"/>
      <c r="E29" s="70"/>
      <c r="F29" s="70"/>
      <c r="G29" s="70"/>
      <c r="H29" s="70"/>
      <c r="I29" s="138"/>
      <c r="J29" s="70"/>
      <c r="K29" s="70"/>
      <c r="L29" s="42"/>
    </row>
    <row r="30" s="1" customFormat="1" ht="25.44" customHeight="1">
      <c r="B30" s="42"/>
      <c r="D30" s="139" t="s">
        <v>38</v>
      </c>
      <c r="I30" s="131"/>
      <c r="J30" s="140">
        <f>ROUND(J91, 2)</f>
        <v>0</v>
      </c>
      <c r="L30" s="42"/>
    </row>
    <row r="31" s="1" customFormat="1" ht="6.96" customHeight="1">
      <c r="B31" s="42"/>
      <c r="D31" s="70"/>
      <c r="E31" s="70"/>
      <c r="F31" s="70"/>
      <c r="G31" s="70"/>
      <c r="H31" s="70"/>
      <c r="I31" s="138"/>
      <c r="J31" s="70"/>
      <c r="K31" s="70"/>
      <c r="L31" s="42"/>
    </row>
    <row r="32" s="1" customFormat="1" ht="14.4" customHeight="1">
      <c r="B32" s="42"/>
      <c r="F32" s="141" t="s">
        <v>40</v>
      </c>
      <c r="I32" s="142" t="s">
        <v>39</v>
      </c>
      <c r="J32" s="141" t="s">
        <v>41</v>
      </c>
      <c r="L32" s="42"/>
    </row>
    <row r="33" s="1" customFormat="1" ht="14.4" customHeight="1">
      <c r="B33" s="42"/>
      <c r="D33" s="129" t="s">
        <v>42</v>
      </c>
      <c r="E33" s="129" t="s">
        <v>43</v>
      </c>
      <c r="F33" s="143">
        <f>ROUND((SUM(BE91:BE820)),  2)</f>
        <v>0</v>
      </c>
      <c r="I33" s="144">
        <v>0.20999999999999999</v>
      </c>
      <c r="J33" s="143">
        <f>ROUND(((SUM(BE91:BE820))*I33),  2)</f>
        <v>0</v>
      </c>
      <c r="L33" s="42"/>
    </row>
    <row r="34" s="1" customFormat="1" ht="14.4" customHeight="1">
      <c r="B34" s="42"/>
      <c r="E34" s="129" t="s">
        <v>44</v>
      </c>
      <c r="F34" s="143">
        <f>ROUND((SUM(BF91:BF820)),  2)</f>
        <v>0</v>
      </c>
      <c r="I34" s="144">
        <v>0.14999999999999999</v>
      </c>
      <c r="J34" s="143">
        <f>ROUND(((SUM(BF91:BF820))*I34),  2)</f>
        <v>0</v>
      </c>
      <c r="L34" s="42"/>
    </row>
    <row r="35" hidden="1" s="1" customFormat="1" ht="14.4" customHeight="1">
      <c r="B35" s="42"/>
      <c r="E35" s="129" t="s">
        <v>45</v>
      </c>
      <c r="F35" s="143">
        <f>ROUND((SUM(BG91:BG820)),  2)</f>
        <v>0</v>
      </c>
      <c r="I35" s="144">
        <v>0.20999999999999999</v>
      </c>
      <c r="J35" s="143">
        <f>0</f>
        <v>0</v>
      </c>
      <c r="L35" s="42"/>
    </row>
    <row r="36" hidden="1" s="1" customFormat="1" ht="14.4" customHeight="1">
      <c r="B36" s="42"/>
      <c r="E36" s="129" t="s">
        <v>46</v>
      </c>
      <c r="F36" s="143">
        <f>ROUND((SUM(BH91:BH820)),  2)</f>
        <v>0</v>
      </c>
      <c r="I36" s="144">
        <v>0.14999999999999999</v>
      </c>
      <c r="J36" s="143">
        <f>0</f>
        <v>0</v>
      </c>
      <c r="L36" s="42"/>
    </row>
    <row r="37" hidden="1" s="1" customFormat="1" ht="14.4" customHeight="1">
      <c r="B37" s="42"/>
      <c r="E37" s="129" t="s">
        <v>47</v>
      </c>
      <c r="F37" s="143">
        <f>ROUND((SUM(BI91:BI820)),  2)</f>
        <v>0</v>
      </c>
      <c r="I37" s="144">
        <v>0</v>
      </c>
      <c r="J37" s="143">
        <f>0</f>
        <v>0</v>
      </c>
      <c r="L37" s="42"/>
    </row>
    <row r="38" s="1" customFormat="1" ht="6.96" customHeight="1">
      <c r="B38" s="42"/>
      <c r="I38" s="131"/>
      <c r="L38" s="42"/>
    </row>
    <row r="39" s="1" customFormat="1" ht="25.44" customHeight="1">
      <c r="B39" s="42"/>
      <c r="C39" s="145"/>
      <c r="D39" s="146" t="s">
        <v>48</v>
      </c>
      <c r="E39" s="147"/>
      <c r="F39" s="147"/>
      <c r="G39" s="148" t="s">
        <v>49</v>
      </c>
      <c r="H39" s="149" t="s">
        <v>50</v>
      </c>
      <c r="I39" s="150"/>
      <c r="J39" s="151">
        <f>SUM(J30:J37)</f>
        <v>0</v>
      </c>
      <c r="K39" s="152"/>
      <c r="L39" s="42"/>
    </row>
    <row r="40" s="1" customFormat="1" ht="14.4" customHeight="1">
      <c r="B40" s="153"/>
      <c r="C40" s="154"/>
      <c r="D40" s="154"/>
      <c r="E40" s="154"/>
      <c r="F40" s="154"/>
      <c r="G40" s="154"/>
      <c r="H40" s="154"/>
      <c r="I40" s="155"/>
      <c r="J40" s="154"/>
      <c r="K40" s="154"/>
      <c r="L40" s="42"/>
    </row>
    <row r="44" s="1" customFormat="1" ht="6.96" customHeight="1">
      <c r="B44" s="156"/>
      <c r="C44" s="157"/>
      <c r="D44" s="157"/>
      <c r="E44" s="157"/>
      <c r="F44" s="157"/>
      <c r="G44" s="157"/>
      <c r="H44" s="157"/>
      <c r="I44" s="158"/>
      <c r="J44" s="157"/>
      <c r="K44" s="157"/>
      <c r="L44" s="42"/>
    </row>
    <row r="45" s="1" customFormat="1" ht="24.96" customHeight="1">
      <c r="B45" s="37"/>
      <c r="C45" s="22" t="s">
        <v>101</v>
      </c>
      <c r="D45" s="38"/>
      <c r="E45" s="38"/>
      <c r="F45" s="38"/>
      <c r="G45" s="38"/>
      <c r="H45" s="38"/>
      <c r="I45" s="131"/>
      <c r="J45" s="38"/>
      <c r="K45" s="38"/>
      <c r="L45" s="42"/>
    </row>
    <row r="46" s="1" customFormat="1" ht="6.96" customHeight="1">
      <c r="B46" s="37"/>
      <c r="C46" s="38"/>
      <c r="D46" s="38"/>
      <c r="E46" s="38"/>
      <c r="F46" s="38"/>
      <c r="G46" s="38"/>
      <c r="H46" s="38"/>
      <c r="I46" s="131"/>
      <c r="J46" s="38"/>
      <c r="K46" s="38"/>
      <c r="L46" s="42"/>
    </row>
    <row r="47" s="1" customFormat="1" ht="12" customHeight="1">
      <c r="B47" s="37"/>
      <c r="C47" s="31" t="s">
        <v>16</v>
      </c>
      <c r="D47" s="38"/>
      <c r="E47" s="38"/>
      <c r="F47" s="38"/>
      <c r="G47" s="38"/>
      <c r="H47" s="38"/>
      <c r="I47" s="131"/>
      <c r="J47" s="38"/>
      <c r="K47" s="38"/>
      <c r="L47" s="42"/>
    </row>
    <row r="48" s="1" customFormat="1" ht="16.5" customHeight="1">
      <c r="B48" s="37"/>
      <c r="C48" s="38"/>
      <c r="D48" s="38"/>
      <c r="E48" s="159" t="str">
        <f>E7</f>
        <v>Kanalizace Kolín - Zibohlavy</v>
      </c>
      <c r="F48" s="31"/>
      <c r="G48" s="31"/>
      <c r="H48" s="31"/>
      <c r="I48" s="131"/>
      <c r="J48" s="38"/>
      <c r="K48" s="38"/>
      <c r="L48" s="42"/>
    </row>
    <row r="49" s="1" customFormat="1" ht="12" customHeight="1">
      <c r="B49" s="37"/>
      <c r="C49" s="31" t="s">
        <v>99</v>
      </c>
      <c r="D49" s="38"/>
      <c r="E49" s="38"/>
      <c r="F49" s="38"/>
      <c r="G49" s="38"/>
      <c r="H49" s="38"/>
      <c r="I49" s="131"/>
      <c r="J49" s="38"/>
      <c r="K49" s="38"/>
      <c r="L49" s="42"/>
    </row>
    <row r="50" s="1" customFormat="1" ht="16.5" customHeight="1">
      <c r="B50" s="37"/>
      <c r="C50" s="38"/>
      <c r="D50" s="38"/>
      <c r="E50" s="63" t="str">
        <f>E9</f>
        <v>ZibohKanalHlStok - Kanalizace Kolín - Zibohlavy</v>
      </c>
      <c r="F50" s="38"/>
      <c r="G50" s="38"/>
      <c r="H50" s="38"/>
      <c r="I50" s="131"/>
      <c r="J50" s="38"/>
      <c r="K50" s="38"/>
      <c r="L50" s="42"/>
    </row>
    <row r="51" s="1" customFormat="1" ht="6.96" customHeight="1">
      <c r="B51" s="37"/>
      <c r="C51" s="38"/>
      <c r="D51" s="38"/>
      <c r="E51" s="38"/>
      <c r="F51" s="38"/>
      <c r="G51" s="38"/>
      <c r="H51" s="38"/>
      <c r="I51" s="131"/>
      <c r="J51" s="38"/>
      <c r="K51" s="38"/>
      <c r="L51" s="42"/>
    </row>
    <row r="52" s="1" customFormat="1" ht="12" customHeight="1">
      <c r="B52" s="37"/>
      <c r="C52" s="31" t="s">
        <v>21</v>
      </c>
      <c r="D52" s="38"/>
      <c r="E52" s="38"/>
      <c r="F52" s="26" t="str">
        <f>F12</f>
        <v>Zibohlavy</v>
      </c>
      <c r="G52" s="38"/>
      <c r="H52" s="38"/>
      <c r="I52" s="133" t="s">
        <v>23</v>
      </c>
      <c r="J52" s="66" t="str">
        <f>IF(J12="","",J12)</f>
        <v>8. 1. 2018</v>
      </c>
      <c r="K52" s="38"/>
      <c r="L52" s="42"/>
    </row>
    <row r="53" s="1" customFormat="1" ht="6.96" customHeight="1">
      <c r="B53" s="37"/>
      <c r="C53" s="38"/>
      <c r="D53" s="38"/>
      <c r="E53" s="38"/>
      <c r="F53" s="38"/>
      <c r="G53" s="38"/>
      <c r="H53" s="38"/>
      <c r="I53" s="131"/>
      <c r="J53" s="38"/>
      <c r="K53" s="38"/>
      <c r="L53" s="42"/>
    </row>
    <row r="54" s="1" customFormat="1" ht="13.65" customHeight="1">
      <c r="B54" s="37"/>
      <c r="C54" s="31" t="s">
        <v>25</v>
      </c>
      <c r="D54" s="38"/>
      <c r="E54" s="38"/>
      <c r="F54" s="26" t="str">
        <f>E15</f>
        <v>Město Kolín</v>
      </c>
      <c r="G54" s="38"/>
      <c r="H54" s="38"/>
      <c r="I54" s="133" t="s">
        <v>31</v>
      </c>
      <c r="J54" s="35" t="str">
        <f>E21</f>
        <v>VODOS Kolín s.r.o.</v>
      </c>
      <c r="K54" s="38"/>
      <c r="L54" s="42"/>
    </row>
    <row r="55" s="1" customFormat="1" ht="13.65" customHeight="1">
      <c r="B55" s="37"/>
      <c r="C55" s="31" t="s">
        <v>29</v>
      </c>
      <c r="D55" s="38"/>
      <c r="E55" s="38"/>
      <c r="F55" s="26" t="str">
        <f>IF(E18="","",E18)</f>
        <v>Vyplň údaj</v>
      </c>
      <c r="G55" s="38"/>
      <c r="H55" s="38"/>
      <c r="I55" s="133" t="s">
        <v>34</v>
      </c>
      <c r="J55" s="35" t="str">
        <f>E24</f>
        <v>Pešek</v>
      </c>
      <c r="K55" s="38"/>
      <c r="L55" s="42"/>
    </row>
    <row r="56" s="1" customFormat="1" ht="10.32" customHeight="1">
      <c r="B56" s="37"/>
      <c r="C56" s="38"/>
      <c r="D56" s="38"/>
      <c r="E56" s="38"/>
      <c r="F56" s="38"/>
      <c r="G56" s="38"/>
      <c r="H56" s="38"/>
      <c r="I56" s="131"/>
      <c r="J56" s="38"/>
      <c r="K56" s="38"/>
      <c r="L56" s="42"/>
    </row>
    <row r="57" s="1" customFormat="1" ht="29.28" customHeight="1">
      <c r="B57" s="37"/>
      <c r="C57" s="160" t="s">
        <v>102</v>
      </c>
      <c r="D57" s="161"/>
      <c r="E57" s="161"/>
      <c r="F57" s="161"/>
      <c r="G57" s="161"/>
      <c r="H57" s="161"/>
      <c r="I57" s="162"/>
      <c r="J57" s="163" t="s">
        <v>103</v>
      </c>
      <c r="K57" s="161"/>
      <c r="L57" s="42"/>
    </row>
    <row r="58" s="1" customFormat="1" ht="10.32" customHeight="1">
      <c r="B58" s="37"/>
      <c r="C58" s="38"/>
      <c r="D58" s="38"/>
      <c r="E58" s="38"/>
      <c r="F58" s="38"/>
      <c r="G58" s="38"/>
      <c r="H58" s="38"/>
      <c r="I58" s="131"/>
      <c r="J58" s="38"/>
      <c r="K58" s="38"/>
      <c r="L58" s="42"/>
    </row>
    <row r="59" s="1" customFormat="1" ht="22.8" customHeight="1">
      <c r="B59" s="37"/>
      <c r="C59" s="164" t="s">
        <v>104</v>
      </c>
      <c r="D59" s="38"/>
      <c r="E59" s="38"/>
      <c r="F59" s="38"/>
      <c r="G59" s="38"/>
      <c r="H59" s="38"/>
      <c r="I59" s="131"/>
      <c r="J59" s="97">
        <f>J91</f>
        <v>0</v>
      </c>
      <c r="K59" s="38"/>
      <c r="L59" s="42"/>
      <c r="AU59" s="16" t="s">
        <v>105</v>
      </c>
    </row>
    <row r="60" s="7" customFormat="1" ht="24.96" customHeight="1">
      <c r="B60" s="165"/>
      <c r="C60" s="166"/>
      <c r="D60" s="167" t="s">
        <v>106</v>
      </c>
      <c r="E60" s="168"/>
      <c r="F60" s="168"/>
      <c r="G60" s="168"/>
      <c r="H60" s="168"/>
      <c r="I60" s="169"/>
      <c r="J60" s="170">
        <f>J92</f>
        <v>0</v>
      </c>
      <c r="K60" s="166"/>
      <c r="L60" s="171"/>
    </row>
    <row r="61" s="8" customFormat="1" ht="19.92" customHeight="1">
      <c r="B61" s="172"/>
      <c r="C61" s="173"/>
      <c r="D61" s="174" t="s">
        <v>107</v>
      </c>
      <c r="E61" s="175"/>
      <c r="F61" s="175"/>
      <c r="G61" s="175"/>
      <c r="H61" s="175"/>
      <c r="I61" s="176"/>
      <c r="J61" s="177">
        <f>J93</f>
        <v>0</v>
      </c>
      <c r="K61" s="173"/>
      <c r="L61" s="178"/>
    </row>
    <row r="62" s="8" customFormat="1" ht="19.92" customHeight="1">
      <c r="B62" s="172"/>
      <c r="C62" s="173"/>
      <c r="D62" s="174" t="s">
        <v>108</v>
      </c>
      <c r="E62" s="175"/>
      <c r="F62" s="175"/>
      <c r="G62" s="175"/>
      <c r="H62" s="175"/>
      <c r="I62" s="176"/>
      <c r="J62" s="177">
        <f>J545</f>
        <v>0</v>
      </c>
      <c r="K62" s="173"/>
      <c r="L62" s="178"/>
    </row>
    <row r="63" s="8" customFormat="1" ht="19.92" customHeight="1">
      <c r="B63" s="172"/>
      <c r="C63" s="173"/>
      <c r="D63" s="174" t="s">
        <v>109</v>
      </c>
      <c r="E63" s="175"/>
      <c r="F63" s="175"/>
      <c r="G63" s="175"/>
      <c r="H63" s="175"/>
      <c r="I63" s="176"/>
      <c r="J63" s="177">
        <f>J551</f>
        <v>0</v>
      </c>
      <c r="K63" s="173"/>
      <c r="L63" s="178"/>
    </row>
    <row r="64" s="8" customFormat="1" ht="19.92" customHeight="1">
      <c r="B64" s="172"/>
      <c r="C64" s="173"/>
      <c r="D64" s="174" t="s">
        <v>110</v>
      </c>
      <c r="E64" s="175"/>
      <c r="F64" s="175"/>
      <c r="G64" s="175"/>
      <c r="H64" s="175"/>
      <c r="I64" s="176"/>
      <c r="J64" s="177">
        <f>J574</f>
        <v>0</v>
      </c>
      <c r="K64" s="173"/>
      <c r="L64" s="178"/>
    </row>
    <row r="65" s="8" customFormat="1" ht="19.92" customHeight="1">
      <c r="B65" s="172"/>
      <c r="C65" s="173"/>
      <c r="D65" s="174" t="s">
        <v>111</v>
      </c>
      <c r="E65" s="175"/>
      <c r="F65" s="175"/>
      <c r="G65" s="175"/>
      <c r="H65" s="175"/>
      <c r="I65" s="176"/>
      <c r="J65" s="177">
        <f>J648</f>
        <v>0</v>
      </c>
      <c r="K65" s="173"/>
      <c r="L65" s="178"/>
    </row>
    <row r="66" s="8" customFormat="1" ht="19.92" customHeight="1">
      <c r="B66" s="172"/>
      <c r="C66" s="173"/>
      <c r="D66" s="174" t="s">
        <v>112</v>
      </c>
      <c r="E66" s="175"/>
      <c r="F66" s="175"/>
      <c r="G66" s="175"/>
      <c r="H66" s="175"/>
      <c r="I66" s="176"/>
      <c r="J66" s="177">
        <f>J751</f>
        <v>0</v>
      </c>
      <c r="K66" s="173"/>
      <c r="L66" s="178"/>
    </row>
    <row r="67" s="8" customFormat="1" ht="14.88" customHeight="1">
      <c r="B67" s="172"/>
      <c r="C67" s="173"/>
      <c r="D67" s="174" t="s">
        <v>113</v>
      </c>
      <c r="E67" s="175"/>
      <c r="F67" s="175"/>
      <c r="G67" s="175"/>
      <c r="H67" s="175"/>
      <c r="I67" s="176"/>
      <c r="J67" s="177">
        <f>J778</f>
        <v>0</v>
      </c>
      <c r="K67" s="173"/>
      <c r="L67" s="178"/>
    </row>
    <row r="68" s="7" customFormat="1" ht="24.96" customHeight="1">
      <c r="B68" s="165"/>
      <c r="C68" s="166"/>
      <c r="D68" s="167" t="s">
        <v>114</v>
      </c>
      <c r="E68" s="168"/>
      <c r="F68" s="168"/>
      <c r="G68" s="168"/>
      <c r="H68" s="168"/>
      <c r="I68" s="169"/>
      <c r="J68" s="170">
        <f>J787</f>
        <v>0</v>
      </c>
      <c r="K68" s="166"/>
      <c r="L68" s="171"/>
    </row>
    <row r="69" s="8" customFormat="1" ht="19.92" customHeight="1">
      <c r="B69" s="172"/>
      <c r="C69" s="173"/>
      <c r="D69" s="174" t="s">
        <v>115</v>
      </c>
      <c r="E69" s="175"/>
      <c r="F69" s="175"/>
      <c r="G69" s="175"/>
      <c r="H69" s="175"/>
      <c r="I69" s="176"/>
      <c r="J69" s="177">
        <f>J788</f>
        <v>0</v>
      </c>
      <c r="K69" s="173"/>
      <c r="L69" s="178"/>
    </row>
    <row r="70" s="8" customFormat="1" ht="19.92" customHeight="1">
      <c r="B70" s="172"/>
      <c r="C70" s="173"/>
      <c r="D70" s="174" t="s">
        <v>116</v>
      </c>
      <c r="E70" s="175"/>
      <c r="F70" s="175"/>
      <c r="G70" s="175"/>
      <c r="H70" s="175"/>
      <c r="I70" s="176"/>
      <c r="J70" s="177">
        <f>J805</f>
        <v>0</v>
      </c>
      <c r="K70" s="173"/>
      <c r="L70" s="178"/>
    </row>
    <row r="71" s="8" customFormat="1" ht="19.92" customHeight="1">
      <c r="B71" s="172"/>
      <c r="C71" s="173"/>
      <c r="D71" s="174" t="s">
        <v>117</v>
      </c>
      <c r="E71" s="175"/>
      <c r="F71" s="175"/>
      <c r="G71" s="175"/>
      <c r="H71" s="175"/>
      <c r="I71" s="176"/>
      <c r="J71" s="177">
        <f>J810</f>
        <v>0</v>
      </c>
      <c r="K71" s="173"/>
      <c r="L71" s="178"/>
    </row>
    <row r="72" s="1" customFormat="1" ht="21.84" customHeight="1">
      <c r="B72" s="37"/>
      <c r="C72" s="38"/>
      <c r="D72" s="38"/>
      <c r="E72" s="38"/>
      <c r="F72" s="38"/>
      <c r="G72" s="38"/>
      <c r="H72" s="38"/>
      <c r="I72" s="131"/>
      <c r="J72" s="38"/>
      <c r="K72" s="38"/>
      <c r="L72" s="42"/>
    </row>
    <row r="73" s="1" customFormat="1" ht="6.96" customHeight="1">
      <c r="B73" s="56"/>
      <c r="C73" s="57"/>
      <c r="D73" s="57"/>
      <c r="E73" s="57"/>
      <c r="F73" s="57"/>
      <c r="G73" s="57"/>
      <c r="H73" s="57"/>
      <c r="I73" s="155"/>
      <c r="J73" s="57"/>
      <c r="K73" s="57"/>
      <c r="L73" s="42"/>
    </row>
    <row r="77" s="1" customFormat="1" ht="6.96" customHeight="1">
      <c r="B77" s="58"/>
      <c r="C77" s="59"/>
      <c r="D77" s="59"/>
      <c r="E77" s="59"/>
      <c r="F77" s="59"/>
      <c r="G77" s="59"/>
      <c r="H77" s="59"/>
      <c r="I77" s="158"/>
      <c r="J77" s="59"/>
      <c r="K77" s="59"/>
      <c r="L77" s="42"/>
    </row>
    <row r="78" s="1" customFormat="1" ht="24.96" customHeight="1">
      <c r="B78" s="37"/>
      <c r="C78" s="22" t="s">
        <v>118</v>
      </c>
      <c r="D78" s="38"/>
      <c r="E78" s="38"/>
      <c r="F78" s="38"/>
      <c r="G78" s="38"/>
      <c r="H78" s="38"/>
      <c r="I78" s="131"/>
      <c r="J78" s="38"/>
      <c r="K78" s="38"/>
      <c r="L78" s="42"/>
    </row>
    <row r="79" s="1" customFormat="1" ht="6.96" customHeight="1">
      <c r="B79" s="37"/>
      <c r="C79" s="38"/>
      <c r="D79" s="38"/>
      <c r="E79" s="38"/>
      <c r="F79" s="38"/>
      <c r="G79" s="38"/>
      <c r="H79" s="38"/>
      <c r="I79" s="131"/>
      <c r="J79" s="38"/>
      <c r="K79" s="38"/>
      <c r="L79" s="42"/>
    </row>
    <row r="80" s="1" customFormat="1" ht="12" customHeight="1">
      <c r="B80" s="37"/>
      <c r="C80" s="31" t="s">
        <v>16</v>
      </c>
      <c r="D80" s="38"/>
      <c r="E80" s="38"/>
      <c r="F80" s="38"/>
      <c r="G80" s="38"/>
      <c r="H80" s="38"/>
      <c r="I80" s="131"/>
      <c r="J80" s="38"/>
      <c r="K80" s="38"/>
      <c r="L80" s="42"/>
    </row>
    <row r="81" s="1" customFormat="1" ht="16.5" customHeight="1">
      <c r="B81" s="37"/>
      <c r="C81" s="38"/>
      <c r="D81" s="38"/>
      <c r="E81" s="159" t="str">
        <f>E7</f>
        <v>Kanalizace Kolín - Zibohlavy</v>
      </c>
      <c r="F81" s="31"/>
      <c r="G81" s="31"/>
      <c r="H81" s="31"/>
      <c r="I81" s="131"/>
      <c r="J81" s="38"/>
      <c r="K81" s="38"/>
      <c r="L81" s="42"/>
    </row>
    <row r="82" s="1" customFormat="1" ht="12" customHeight="1">
      <c r="B82" s="37"/>
      <c r="C82" s="31" t="s">
        <v>99</v>
      </c>
      <c r="D82" s="38"/>
      <c r="E82" s="38"/>
      <c r="F82" s="38"/>
      <c r="G82" s="38"/>
      <c r="H82" s="38"/>
      <c r="I82" s="131"/>
      <c r="J82" s="38"/>
      <c r="K82" s="38"/>
      <c r="L82" s="42"/>
    </row>
    <row r="83" s="1" customFormat="1" ht="16.5" customHeight="1">
      <c r="B83" s="37"/>
      <c r="C83" s="38"/>
      <c r="D83" s="38"/>
      <c r="E83" s="63" t="str">
        <f>E9</f>
        <v>ZibohKanalHlStok - Kanalizace Kolín - Zibohlavy</v>
      </c>
      <c r="F83" s="38"/>
      <c r="G83" s="38"/>
      <c r="H83" s="38"/>
      <c r="I83" s="131"/>
      <c r="J83" s="38"/>
      <c r="K83" s="38"/>
      <c r="L83" s="42"/>
    </row>
    <row r="84" s="1" customFormat="1" ht="6.96" customHeight="1">
      <c r="B84" s="37"/>
      <c r="C84" s="38"/>
      <c r="D84" s="38"/>
      <c r="E84" s="38"/>
      <c r="F84" s="38"/>
      <c r="G84" s="38"/>
      <c r="H84" s="38"/>
      <c r="I84" s="131"/>
      <c r="J84" s="38"/>
      <c r="K84" s="38"/>
      <c r="L84" s="42"/>
    </row>
    <row r="85" s="1" customFormat="1" ht="12" customHeight="1">
      <c r="B85" s="37"/>
      <c r="C85" s="31" t="s">
        <v>21</v>
      </c>
      <c r="D85" s="38"/>
      <c r="E85" s="38"/>
      <c r="F85" s="26" t="str">
        <f>F12</f>
        <v>Zibohlavy</v>
      </c>
      <c r="G85" s="38"/>
      <c r="H85" s="38"/>
      <c r="I85" s="133" t="s">
        <v>23</v>
      </c>
      <c r="J85" s="66" t="str">
        <f>IF(J12="","",J12)</f>
        <v>8. 1. 2018</v>
      </c>
      <c r="K85" s="38"/>
      <c r="L85" s="42"/>
    </row>
    <row r="86" s="1" customFormat="1" ht="6.96" customHeight="1">
      <c r="B86" s="37"/>
      <c r="C86" s="38"/>
      <c r="D86" s="38"/>
      <c r="E86" s="38"/>
      <c r="F86" s="38"/>
      <c r="G86" s="38"/>
      <c r="H86" s="38"/>
      <c r="I86" s="131"/>
      <c r="J86" s="38"/>
      <c r="K86" s="38"/>
      <c r="L86" s="42"/>
    </row>
    <row r="87" s="1" customFormat="1" ht="13.65" customHeight="1">
      <c r="B87" s="37"/>
      <c r="C87" s="31" t="s">
        <v>25</v>
      </c>
      <c r="D87" s="38"/>
      <c r="E87" s="38"/>
      <c r="F87" s="26" t="str">
        <f>E15</f>
        <v>Město Kolín</v>
      </c>
      <c r="G87" s="38"/>
      <c r="H87" s="38"/>
      <c r="I87" s="133" t="s">
        <v>31</v>
      </c>
      <c r="J87" s="35" t="str">
        <f>E21</f>
        <v>VODOS Kolín s.r.o.</v>
      </c>
      <c r="K87" s="38"/>
      <c r="L87" s="42"/>
    </row>
    <row r="88" s="1" customFormat="1" ht="13.65" customHeight="1">
      <c r="B88" s="37"/>
      <c r="C88" s="31" t="s">
        <v>29</v>
      </c>
      <c r="D88" s="38"/>
      <c r="E88" s="38"/>
      <c r="F88" s="26" t="str">
        <f>IF(E18="","",E18)</f>
        <v>Vyplň údaj</v>
      </c>
      <c r="G88" s="38"/>
      <c r="H88" s="38"/>
      <c r="I88" s="133" t="s">
        <v>34</v>
      </c>
      <c r="J88" s="35" t="str">
        <f>E24</f>
        <v>Pešek</v>
      </c>
      <c r="K88" s="38"/>
      <c r="L88" s="42"/>
    </row>
    <row r="89" s="1" customFormat="1" ht="10.32" customHeight="1">
      <c r="B89" s="37"/>
      <c r="C89" s="38"/>
      <c r="D89" s="38"/>
      <c r="E89" s="38"/>
      <c r="F89" s="38"/>
      <c r="G89" s="38"/>
      <c r="H89" s="38"/>
      <c r="I89" s="131"/>
      <c r="J89" s="38"/>
      <c r="K89" s="38"/>
      <c r="L89" s="42"/>
    </row>
    <row r="90" s="9" customFormat="1" ht="29.28" customHeight="1">
      <c r="B90" s="179"/>
      <c r="C90" s="180" t="s">
        <v>119</v>
      </c>
      <c r="D90" s="181" t="s">
        <v>57</v>
      </c>
      <c r="E90" s="181" t="s">
        <v>53</v>
      </c>
      <c r="F90" s="181" t="s">
        <v>54</v>
      </c>
      <c r="G90" s="181" t="s">
        <v>120</v>
      </c>
      <c r="H90" s="181" t="s">
        <v>121</v>
      </c>
      <c r="I90" s="182" t="s">
        <v>122</v>
      </c>
      <c r="J90" s="183" t="s">
        <v>103</v>
      </c>
      <c r="K90" s="184" t="s">
        <v>123</v>
      </c>
      <c r="L90" s="185"/>
      <c r="M90" s="87" t="s">
        <v>1</v>
      </c>
      <c r="N90" s="88" t="s">
        <v>42</v>
      </c>
      <c r="O90" s="88" t="s">
        <v>124</v>
      </c>
      <c r="P90" s="88" t="s">
        <v>125</v>
      </c>
      <c r="Q90" s="88" t="s">
        <v>126</v>
      </c>
      <c r="R90" s="88" t="s">
        <v>127</v>
      </c>
      <c r="S90" s="88" t="s">
        <v>128</v>
      </c>
      <c r="T90" s="89" t="s">
        <v>129</v>
      </c>
    </row>
    <row r="91" s="1" customFormat="1" ht="22.8" customHeight="1">
      <c r="B91" s="37"/>
      <c r="C91" s="94" t="s">
        <v>130</v>
      </c>
      <c r="D91" s="38"/>
      <c r="E91" s="38"/>
      <c r="F91" s="38"/>
      <c r="G91" s="38"/>
      <c r="H91" s="38"/>
      <c r="I91" s="131"/>
      <c r="J91" s="186">
        <f>BK91</f>
        <v>0</v>
      </c>
      <c r="K91" s="38"/>
      <c r="L91" s="42"/>
      <c r="M91" s="90"/>
      <c r="N91" s="91"/>
      <c r="O91" s="91"/>
      <c r="P91" s="187">
        <f>P92+P787</f>
        <v>0</v>
      </c>
      <c r="Q91" s="91"/>
      <c r="R91" s="187">
        <f>R92+R787</f>
        <v>6968.134090980001</v>
      </c>
      <c r="S91" s="91"/>
      <c r="T91" s="188">
        <f>T92+T787</f>
        <v>911.34356000000002</v>
      </c>
      <c r="AT91" s="16" t="s">
        <v>71</v>
      </c>
      <c r="AU91" s="16" t="s">
        <v>105</v>
      </c>
      <c r="BK91" s="189">
        <f>BK92+BK787</f>
        <v>0</v>
      </c>
    </row>
    <row r="92" s="10" customFormat="1" ht="25.92" customHeight="1">
      <c r="B92" s="190"/>
      <c r="C92" s="191"/>
      <c r="D92" s="192" t="s">
        <v>71</v>
      </c>
      <c r="E92" s="193" t="s">
        <v>131</v>
      </c>
      <c r="F92" s="193" t="s">
        <v>132</v>
      </c>
      <c r="G92" s="191"/>
      <c r="H92" s="191"/>
      <c r="I92" s="194"/>
      <c r="J92" s="195">
        <f>BK92</f>
        <v>0</v>
      </c>
      <c r="K92" s="191"/>
      <c r="L92" s="196"/>
      <c r="M92" s="197"/>
      <c r="N92" s="198"/>
      <c r="O92" s="198"/>
      <c r="P92" s="199">
        <f>P93+P545+P551+P574+P648+P751</f>
        <v>0</v>
      </c>
      <c r="Q92" s="198"/>
      <c r="R92" s="199">
        <f>R93+R545+R551+R574+R648+R751</f>
        <v>6967.7247369800007</v>
      </c>
      <c r="S92" s="198"/>
      <c r="T92" s="200">
        <f>T93+T545+T551+T574+T648+T751</f>
        <v>911.34356000000002</v>
      </c>
      <c r="AR92" s="201" t="s">
        <v>79</v>
      </c>
      <c r="AT92" s="202" t="s">
        <v>71</v>
      </c>
      <c r="AU92" s="202" t="s">
        <v>72</v>
      </c>
      <c r="AY92" s="201" t="s">
        <v>133</v>
      </c>
      <c r="BK92" s="203">
        <f>BK93+BK545+BK551+BK574+BK648+BK751</f>
        <v>0</v>
      </c>
    </row>
    <row r="93" s="10" customFormat="1" ht="22.8" customHeight="1">
      <c r="B93" s="190"/>
      <c r="C93" s="191"/>
      <c r="D93" s="192" t="s">
        <v>71</v>
      </c>
      <c r="E93" s="204" t="s">
        <v>79</v>
      </c>
      <c r="F93" s="204" t="s">
        <v>134</v>
      </c>
      <c r="G93" s="191"/>
      <c r="H93" s="191"/>
      <c r="I93" s="194"/>
      <c r="J93" s="205">
        <f>BK93</f>
        <v>0</v>
      </c>
      <c r="K93" s="191"/>
      <c r="L93" s="196"/>
      <c r="M93" s="197"/>
      <c r="N93" s="198"/>
      <c r="O93" s="198"/>
      <c r="P93" s="199">
        <f>SUM(P94:P544)</f>
        <v>0</v>
      </c>
      <c r="Q93" s="198"/>
      <c r="R93" s="199">
        <f>SUM(R94:R544)</f>
        <v>5512.0991532400012</v>
      </c>
      <c r="S93" s="198"/>
      <c r="T93" s="200">
        <f>SUM(T94:T544)</f>
        <v>911.34356000000002</v>
      </c>
      <c r="AR93" s="201" t="s">
        <v>79</v>
      </c>
      <c r="AT93" s="202" t="s">
        <v>71</v>
      </c>
      <c r="AU93" s="202" t="s">
        <v>79</v>
      </c>
      <c r="AY93" s="201" t="s">
        <v>133</v>
      </c>
      <c r="BK93" s="203">
        <f>SUM(BK94:BK544)</f>
        <v>0</v>
      </c>
    </row>
    <row r="94" s="1" customFormat="1" ht="16.5" customHeight="1">
      <c r="B94" s="37"/>
      <c r="C94" s="206" t="s">
        <v>79</v>
      </c>
      <c r="D94" s="206" t="s">
        <v>135</v>
      </c>
      <c r="E94" s="207" t="s">
        <v>136</v>
      </c>
      <c r="F94" s="208" t="s">
        <v>137</v>
      </c>
      <c r="G94" s="209" t="s">
        <v>138</v>
      </c>
      <c r="H94" s="210">
        <v>400.89999999999998</v>
      </c>
      <c r="I94" s="211"/>
      <c r="J94" s="212">
        <f>ROUND(I94*H94,2)</f>
        <v>0</v>
      </c>
      <c r="K94" s="208" t="s">
        <v>139</v>
      </c>
      <c r="L94" s="42"/>
      <c r="M94" s="213" t="s">
        <v>1</v>
      </c>
      <c r="N94" s="214" t="s">
        <v>43</v>
      </c>
      <c r="O94" s="78"/>
      <c r="P94" s="215">
        <f>O94*H94</f>
        <v>0</v>
      </c>
      <c r="Q94" s="215">
        <v>0</v>
      </c>
      <c r="R94" s="215">
        <f>Q94*H94</f>
        <v>0</v>
      </c>
      <c r="S94" s="215">
        <v>0.625</v>
      </c>
      <c r="T94" s="216">
        <f>S94*H94</f>
        <v>250.5625</v>
      </c>
      <c r="AR94" s="16" t="s">
        <v>140</v>
      </c>
      <c r="AT94" s="16" t="s">
        <v>135</v>
      </c>
      <c r="AU94" s="16" t="s">
        <v>81</v>
      </c>
      <c r="AY94" s="16" t="s">
        <v>133</v>
      </c>
      <c r="BE94" s="217">
        <f>IF(N94="základní",J94,0)</f>
        <v>0</v>
      </c>
      <c r="BF94" s="217">
        <f>IF(N94="snížená",J94,0)</f>
        <v>0</v>
      </c>
      <c r="BG94" s="217">
        <f>IF(N94="zákl. přenesená",J94,0)</f>
        <v>0</v>
      </c>
      <c r="BH94" s="217">
        <f>IF(N94="sníž. přenesená",J94,0)</f>
        <v>0</v>
      </c>
      <c r="BI94" s="217">
        <f>IF(N94="nulová",J94,0)</f>
        <v>0</v>
      </c>
      <c r="BJ94" s="16" t="s">
        <v>79</v>
      </c>
      <c r="BK94" s="217">
        <f>ROUND(I94*H94,2)</f>
        <v>0</v>
      </c>
      <c r="BL94" s="16" t="s">
        <v>140</v>
      </c>
      <c r="BM94" s="16" t="s">
        <v>141</v>
      </c>
    </row>
    <row r="95" s="1" customFormat="1">
      <c r="B95" s="37"/>
      <c r="C95" s="38"/>
      <c r="D95" s="218" t="s">
        <v>142</v>
      </c>
      <c r="E95" s="38"/>
      <c r="F95" s="219" t="s">
        <v>143</v>
      </c>
      <c r="G95" s="38"/>
      <c r="H95" s="38"/>
      <c r="I95" s="131"/>
      <c r="J95" s="38"/>
      <c r="K95" s="38"/>
      <c r="L95" s="42"/>
      <c r="M95" s="220"/>
      <c r="N95" s="78"/>
      <c r="O95" s="78"/>
      <c r="P95" s="78"/>
      <c r="Q95" s="78"/>
      <c r="R95" s="78"/>
      <c r="S95" s="78"/>
      <c r="T95" s="79"/>
      <c r="AT95" s="16" t="s">
        <v>142</v>
      </c>
      <c r="AU95" s="16" t="s">
        <v>81</v>
      </c>
    </row>
    <row r="96" s="11" customFormat="1">
      <c r="B96" s="221"/>
      <c r="C96" s="222"/>
      <c r="D96" s="218" t="s">
        <v>144</v>
      </c>
      <c r="E96" s="223" t="s">
        <v>1</v>
      </c>
      <c r="F96" s="224" t="s">
        <v>145</v>
      </c>
      <c r="G96" s="222"/>
      <c r="H96" s="223" t="s">
        <v>1</v>
      </c>
      <c r="I96" s="225"/>
      <c r="J96" s="222"/>
      <c r="K96" s="222"/>
      <c r="L96" s="226"/>
      <c r="M96" s="227"/>
      <c r="N96" s="228"/>
      <c r="O96" s="228"/>
      <c r="P96" s="228"/>
      <c r="Q96" s="228"/>
      <c r="R96" s="228"/>
      <c r="S96" s="228"/>
      <c r="T96" s="229"/>
      <c r="AT96" s="230" t="s">
        <v>144</v>
      </c>
      <c r="AU96" s="230" t="s">
        <v>81</v>
      </c>
      <c r="AV96" s="11" t="s">
        <v>79</v>
      </c>
      <c r="AW96" s="11" t="s">
        <v>33</v>
      </c>
      <c r="AX96" s="11" t="s">
        <v>72</v>
      </c>
      <c r="AY96" s="230" t="s">
        <v>133</v>
      </c>
    </row>
    <row r="97" s="11" customFormat="1">
      <c r="B97" s="221"/>
      <c r="C97" s="222"/>
      <c r="D97" s="218" t="s">
        <v>144</v>
      </c>
      <c r="E97" s="223" t="s">
        <v>1</v>
      </c>
      <c r="F97" s="224" t="s">
        <v>146</v>
      </c>
      <c r="G97" s="222"/>
      <c r="H97" s="223" t="s">
        <v>1</v>
      </c>
      <c r="I97" s="225"/>
      <c r="J97" s="222"/>
      <c r="K97" s="222"/>
      <c r="L97" s="226"/>
      <c r="M97" s="227"/>
      <c r="N97" s="228"/>
      <c r="O97" s="228"/>
      <c r="P97" s="228"/>
      <c r="Q97" s="228"/>
      <c r="R97" s="228"/>
      <c r="S97" s="228"/>
      <c r="T97" s="229"/>
      <c r="AT97" s="230" t="s">
        <v>144</v>
      </c>
      <c r="AU97" s="230" t="s">
        <v>81</v>
      </c>
      <c r="AV97" s="11" t="s">
        <v>79</v>
      </c>
      <c r="AW97" s="11" t="s">
        <v>33</v>
      </c>
      <c r="AX97" s="11" t="s">
        <v>72</v>
      </c>
      <c r="AY97" s="230" t="s">
        <v>133</v>
      </c>
    </row>
    <row r="98" s="11" customFormat="1">
      <c r="B98" s="221"/>
      <c r="C98" s="222"/>
      <c r="D98" s="218" t="s">
        <v>144</v>
      </c>
      <c r="E98" s="223" t="s">
        <v>1</v>
      </c>
      <c r="F98" s="224" t="s">
        <v>147</v>
      </c>
      <c r="G98" s="222"/>
      <c r="H98" s="223" t="s">
        <v>1</v>
      </c>
      <c r="I98" s="225"/>
      <c r="J98" s="222"/>
      <c r="K98" s="222"/>
      <c r="L98" s="226"/>
      <c r="M98" s="227"/>
      <c r="N98" s="228"/>
      <c r="O98" s="228"/>
      <c r="P98" s="228"/>
      <c r="Q98" s="228"/>
      <c r="R98" s="228"/>
      <c r="S98" s="228"/>
      <c r="T98" s="229"/>
      <c r="AT98" s="230" t="s">
        <v>144</v>
      </c>
      <c r="AU98" s="230" t="s">
        <v>81</v>
      </c>
      <c r="AV98" s="11" t="s">
        <v>79</v>
      </c>
      <c r="AW98" s="11" t="s">
        <v>33</v>
      </c>
      <c r="AX98" s="11" t="s">
        <v>72</v>
      </c>
      <c r="AY98" s="230" t="s">
        <v>133</v>
      </c>
    </row>
    <row r="99" s="12" customFormat="1">
      <c r="B99" s="231"/>
      <c r="C99" s="232"/>
      <c r="D99" s="218" t="s">
        <v>144</v>
      </c>
      <c r="E99" s="233" t="s">
        <v>1</v>
      </c>
      <c r="F99" s="234" t="s">
        <v>148</v>
      </c>
      <c r="G99" s="232"/>
      <c r="H99" s="235">
        <v>400.89999999999998</v>
      </c>
      <c r="I99" s="236"/>
      <c r="J99" s="232"/>
      <c r="K99" s="232"/>
      <c r="L99" s="237"/>
      <c r="M99" s="238"/>
      <c r="N99" s="239"/>
      <c r="O99" s="239"/>
      <c r="P99" s="239"/>
      <c r="Q99" s="239"/>
      <c r="R99" s="239"/>
      <c r="S99" s="239"/>
      <c r="T99" s="240"/>
      <c r="AT99" s="241" t="s">
        <v>144</v>
      </c>
      <c r="AU99" s="241" t="s">
        <v>81</v>
      </c>
      <c r="AV99" s="12" t="s">
        <v>81</v>
      </c>
      <c r="AW99" s="12" t="s">
        <v>33</v>
      </c>
      <c r="AX99" s="12" t="s">
        <v>72</v>
      </c>
      <c r="AY99" s="241" t="s">
        <v>133</v>
      </c>
    </row>
    <row r="100" s="13" customFormat="1">
      <c r="B100" s="242"/>
      <c r="C100" s="243"/>
      <c r="D100" s="218" t="s">
        <v>144</v>
      </c>
      <c r="E100" s="244" t="s">
        <v>1</v>
      </c>
      <c r="F100" s="245" t="s">
        <v>149</v>
      </c>
      <c r="G100" s="243"/>
      <c r="H100" s="246">
        <v>400.89999999999998</v>
      </c>
      <c r="I100" s="247"/>
      <c r="J100" s="243"/>
      <c r="K100" s="243"/>
      <c r="L100" s="248"/>
      <c r="M100" s="249"/>
      <c r="N100" s="250"/>
      <c r="O100" s="250"/>
      <c r="P100" s="250"/>
      <c r="Q100" s="250"/>
      <c r="R100" s="250"/>
      <c r="S100" s="250"/>
      <c r="T100" s="251"/>
      <c r="AT100" s="252" t="s">
        <v>144</v>
      </c>
      <c r="AU100" s="252" t="s">
        <v>81</v>
      </c>
      <c r="AV100" s="13" t="s">
        <v>140</v>
      </c>
      <c r="AW100" s="13" t="s">
        <v>33</v>
      </c>
      <c r="AX100" s="13" t="s">
        <v>79</v>
      </c>
      <c r="AY100" s="252" t="s">
        <v>133</v>
      </c>
    </row>
    <row r="101" s="1" customFormat="1" ht="16.5" customHeight="1">
      <c r="B101" s="37"/>
      <c r="C101" s="206" t="s">
        <v>81</v>
      </c>
      <c r="D101" s="206" t="s">
        <v>135</v>
      </c>
      <c r="E101" s="207" t="s">
        <v>150</v>
      </c>
      <c r="F101" s="208" t="s">
        <v>151</v>
      </c>
      <c r="G101" s="209" t="s">
        <v>138</v>
      </c>
      <c r="H101" s="210">
        <v>400.89999999999998</v>
      </c>
      <c r="I101" s="211"/>
      <c r="J101" s="212">
        <f>ROUND(I101*H101,2)</f>
        <v>0</v>
      </c>
      <c r="K101" s="208" t="s">
        <v>139</v>
      </c>
      <c r="L101" s="42"/>
      <c r="M101" s="213" t="s">
        <v>1</v>
      </c>
      <c r="N101" s="214" t="s">
        <v>43</v>
      </c>
      <c r="O101" s="78"/>
      <c r="P101" s="215">
        <f>O101*H101</f>
        <v>0</v>
      </c>
      <c r="Q101" s="215">
        <v>0</v>
      </c>
      <c r="R101" s="215">
        <f>Q101*H101</f>
        <v>0</v>
      </c>
      <c r="S101" s="215">
        <v>0.28999999999999998</v>
      </c>
      <c r="T101" s="216">
        <f>S101*H101</f>
        <v>116.26099999999998</v>
      </c>
      <c r="AR101" s="16" t="s">
        <v>140</v>
      </c>
      <c r="AT101" s="16" t="s">
        <v>135</v>
      </c>
      <c r="AU101" s="16" t="s">
        <v>81</v>
      </c>
      <c r="AY101" s="16" t="s">
        <v>133</v>
      </c>
      <c r="BE101" s="217">
        <f>IF(N101="základní",J101,0)</f>
        <v>0</v>
      </c>
      <c r="BF101" s="217">
        <f>IF(N101="snížená",J101,0)</f>
        <v>0</v>
      </c>
      <c r="BG101" s="217">
        <f>IF(N101="zákl. přenesená",J101,0)</f>
        <v>0</v>
      </c>
      <c r="BH101" s="217">
        <f>IF(N101="sníž. přenesená",J101,0)</f>
        <v>0</v>
      </c>
      <c r="BI101" s="217">
        <f>IF(N101="nulová",J101,0)</f>
        <v>0</v>
      </c>
      <c r="BJ101" s="16" t="s">
        <v>79</v>
      </c>
      <c r="BK101" s="217">
        <f>ROUND(I101*H101,2)</f>
        <v>0</v>
      </c>
      <c r="BL101" s="16" t="s">
        <v>140</v>
      </c>
      <c r="BM101" s="16" t="s">
        <v>152</v>
      </c>
    </row>
    <row r="102" s="1" customFormat="1">
      <c r="B102" s="37"/>
      <c r="C102" s="38"/>
      <c r="D102" s="218" t="s">
        <v>142</v>
      </c>
      <c r="E102" s="38"/>
      <c r="F102" s="219" t="s">
        <v>151</v>
      </c>
      <c r="G102" s="38"/>
      <c r="H102" s="38"/>
      <c r="I102" s="131"/>
      <c r="J102" s="38"/>
      <c r="K102" s="38"/>
      <c r="L102" s="42"/>
      <c r="M102" s="220"/>
      <c r="N102" s="78"/>
      <c r="O102" s="78"/>
      <c r="P102" s="78"/>
      <c r="Q102" s="78"/>
      <c r="R102" s="78"/>
      <c r="S102" s="78"/>
      <c r="T102" s="79"/>
      <c r="AT102" s="16" t="s">
        <v>142</v>
      </c>
      <c r="AU102" s="16" t="s">
        <v>81</v>
      </c>
    </row>
    <row r="103" s="11" customFormat="1">
      <c r="B103" s="221"/>
      <c r="C103" s="222"/>
      <c r="D103" s="218" t="s">
        <v>144</v>
      </c>
      <c r="E103" s="223" t="s">
        <v>1</v>
      </c>
      <c r="F103" s="224" t="s">
        <v>153</v>
      </c>
      <c r="G103" s="222"/>
      <c r="H103" s="223" t="s">
        <v>1</v>
      </c>
      <c r="I103" s="225"/>
      <c r="J103" s="222"/>
      <c r="K103" s="222"/>
      <c r="L103" s="226"/>
      <c r="M103" s="227"/>
      <c r="N103" s="228"/>
      <c r="O103" s="228"/>
      <c r="P103" s="228"/>
      <c r="Q103" s="228"/>
      <c r="R103" s="228"/>
      <c r="S103" s="228"/>
      <c r="T103" s="229"/>
      <c r="AT103" s="230" t="s">
        <v>144</v>
      </c>
      <c r="AU103" s="230" t="s">
        <v>81</v>
      </c>
      <c r="AV103" s="11" t="s">
        <v>79</v>
      </c>
      <c r="AW103" s="11" t="s">
        <v>33</v>
      </c>
      <c r="AX103" s="11" t="s">
        <v>72</v>
      </c>
      <c r="AY103" s="230" t="s">
        <v>133</v>
      </c>
    </row>
    <row r="104" s="11" customFormat="1">
      <c r="B104" s="221"/>
      <c r="C104" s="222"/>
      <c r="D104" s="218" t="s">
        <v>144</v>
      </c>
      <c r="E104" s="223" t="s">
        <v>1</v>
      </c>
      <c r="F104" s="224" t="s">
        <v>146</v>
      </c>
      <c r="G104" s="222"/>
      <c r="H104" s="223" t="s">
        <v>1</v>
      </c>
      <c r="I104" s="225"/>
      <c r="J104" s="222"/>
      <c r="K104" s="222"/>
      <c r="L104" s="226"/>
      <c r="M104" s="227"/>
      <c r="N104" s="228"/>
      <c r="O104" s="228"/>
      <c r="P104" s="228"/>
      <c r="Q104" s="228"/>
      <c r="R104" s="228"/>
      <c r="S104" s="228"/>
      <c r="T104" s="229"/>
      <c r="AT104" s="230" t="s">
        <v>144</v>
      </c>
      <c r="AU104" s="230" t="s">
        <v>81</v>
      </c>
      <c r="AV104" s="11" t="s">
        <v>79</v>
      </c>
      <c r="AW104" s="11" t="s">
        <v>33</v>
      </c>
      <c r="AX104" s="11" t="s">
        <v>72</v>
      </c>
      <c r="AY104" s="230" t="s">
        <v>133</v>
      </c>
    </row>
    <row r="105" s="12" customFormat="1">
      <c r="B105" s="231"/>
      <c r="C105" s="232"/>
      <c r="D105" s="218" t="s">
        <v>144</v>
      </c>
      <c r="E105" s="233" t="s">
        <v>1</v>
      </c>
      <c r="F105" s="234" t="s">
        <v>154</v>
      </c>
      <c r="G105" s="232"/>
      <c r="H105" s="235">
        <v>4.5999999999999996</v>
      </c>
      <c r="I105" s="236"/>
      <c r="J105" s="232"/>
      <c r="K105" s="232"/>
      <c r="L105" s="237"/>
      <c r="M105" s="238"/>
      <c r="N105" s="239"/>
      <c r="O105" s="239"/>
      <c r="P105" s="239"/>
      <c r="Q105" s="239"/>
      <c r="R105" s="239"/>
      <c r="S105" s="239"/>
      <c r="T105" s="240"/>
      <c r="AT105" s="241" t="s">
        <v>144</v>
      </c>
      <c r="AU105" s="241" t="s">
        <v>81</v>
      </c>
      <c r="AV105" s="12" t="s">
        <v>81</v>
      </c>
      <c r="AW105" s="12" t="s">
        <v>33</v>
      </c>
      <c r="AX105" s="12" t="s">
        <v>72</v>
      </c>
      <c r="AY105" s="241" t="s">
        <v>133</v>
      </c>
    </row>
    <row r="106" s="12" customFormat="1">
      <c r="B106" s="231"/>
      <c r="C106" s="232"/>
      <c r="D106" s="218" t="s">
        <v>144</v>
      </c>
      <c r="E106" s="233" t="s">
        <v>1</v>
      </c>
      <c r="F106" s="234" t="s">
        <v>155</v>
      </c>
      <c r="G106" s="232"/>
      <c r="H106" s="235">
        <v>396.30000000000001</v>
      </c>
      <c r="I106" s="236"/>
      <c r="J106" s="232"/>
      <c r="K106" s="232"/>
      <c r="L106" s="237"/>
      <c r="M106" s="238"/>
      <c r="N106" s="239"/>
      <c r="O106" s="239"/>
      <c r="P106" s="239"/>
      <c r="Q106" s="239"/>
      <c r="R106" s="239"/>
      <c r="S106" s="239"/>
      <c r="T106" s="240"/>
      <c r="AT106" s="241" t="s">
        <v>144</v>
      </c>
      <c r="AU106" s="241" t="s">
        <v>81</v>
      </c>
      <c r="AV106" s="12" t="s">
        <v>81</v>
      </c>
      <c r="AW106" s="12" t="s">
        <v>33</v>
      </c>
      <c r="AX106" s="12" t="s">
        <v>72</v>
      </c>
      <c r="AY106" s="241" t="s">
        <v>133</v>
      </c>
    </row>
    <row r="107" s="13" customFormat="1">
      <c r="B107" s="242"/>
      <c r="C107" s="243"/>
      <c r="D107" s="218" t="s">
        <v>144</v>
      </c>
      <c r="E107" s="244" t="s">
        <v>1</v>
      </c>
      <c r="F107" s="245" t="s">
        <v>149</v>
      </c>
      <c r="G107" s="243"/>
      <c r="H107" s="246">
        <v>400.89999999999998</v>
      </c>
      <c r="I107" s="247"/>
      <c r="J107" s="243"/>
      <c r="K107" s="243"/>
      <c r="L107" s="248"/>
      <c r="M107" s="249"/>
      <c r="N107" s="250"/>
      <c r="O107" s="250"/>
      <c r="P107" s="250"/>
      <c r="Q107" s="250"/>
      <c r="R107" s="250"/>
      <c r="S107" s="250"/>
      <c r="T107" s="251"/>
      <c r="AT107" s="252" t="s">
        <v>144</v>
      </c>
      <c r="AU107" s="252" t="s">
        <v>81</v>
      </c>
      <c r="AV107" s="13" t="s">
        <v>140</v>
      </c>
      <c r="AW107" s="13" t="s">
        <v>33</v>
      </c>
      <c r="AX107" s="13" t="s">
        <v>79</v>
      </c>
      <c r="AY107" s="252" t="s">
        <v>133</v>
      </c>
    </row>
    <row r="108" s="1" customFormat="1" ht="16.5" customHeight="1">
      <c r="B108" s="37"/>
      <c r="C108" s="206" t="s">
        <v>156</v>
      </c>
      <c r="D108" s="206" t="s">
        <v>135</v>
      </c>
      <c r="E108" s="207" t="s">
        <v>157</v>
      </c>
      <c r="F108" s="208" t="s">
        <v>158</v>
      </c>
      <c r="G108" s="209" t="s">
        <v>138</v>
      </c>
      <c r="H108" s="210">
        <v>716.01999999999998</v>
      </c>
      <c r="I108" s="211"/>
      <c r="J108" s="212">
        <f>ROUND(I108*H108,2)</f>
        <v>0</v>
      </c>
      <c r="K108" s="208" t="s">
        <v>159</v>
      </c>
      <c r="L108" s="42"/>
      <c r="M108" s="213" t="s">
        <v>1</v>
      </c>
      <c r="N108" s="214" t="s">
        <v>43</v>
      </c>
      <c r="O108" s="78"/>
      <c r="P108" s="215">
        <f>O108*H108</f>
        <v>0</v>
      </c>
      <c r="Q108" s="215">
        <v>0</v>
      </c>
      <c r="R108" s="215">
        <f>Q108*H108</f>
        <v>0</v>
      </c>
      <c r="S108" s="215">
        <v>0.40000000000000002</v>
      </c>
      <c r="T108" s="216">
        <f>S108*H108</f>
        <v>286.40800000000002</v>
      </c>
      <c r="AR108" s="16" t="s">
        <v>140</v>
      </c>
      <c r="AT108" s="16" t="s">
        <v>135</v>
      </c>
      <c r="AU108" s="16" t="s">
        <v>81</v>
      </c>
      <c r="AY108" s="16" t="s">
        <v>133</v>
      </c>
      <c r="BE108" s="217">
        <f>IF(N108="základní",J108,0)</f>
        <v>0</v>
      </c>
      <c r="BF108" s="217">
        <f>IF(N108="snížená",J108,0)</f>
        <v>0</v>
      </c>
      <c r="BG108" s="217">
        <f>IF(N108="zákl. přenesená",J108,0)</f>
        <v>0</v>
      </c>
      <c r="BH108" s="217">
        <f>IF(N108="sníž. přenesená",J108,0)</f>
        <v>0</v>
      </c>
      <c r="BI108" s="217">
        <f>IF(N108="nulová",J108,0)</f>
        <v>0</v>
      </c>
      <c r="BJ108" s="16" t="s">
        <v>79</v>
      </c>
      <c r="BK108" s="217">
        <f>ROUND(I108*H108,2)</f>
        <v>0</v>
      </c>
      <c r="BL108" s="16" t="s">
        <v>140</v>
      </c>
      <c r="BM108" s="16" t="s">
        <v>160</v>
      </c>
    </row>
    <row r="109" s="1" customFormat="1">
      <c r="B109" s="37"/>
      <c r="C109" s="38"/>
      <c r="D109" s="218" t="s">
        <v>142</v>
      </c>
      <c r="E109" s="38"/>
      <c r="F109" s="219" t="s">
        <v>158</v>
      </c>
      <c r="G109" s="38"/>
      <c r="H109" s="38"/>
      <c r="I109" s="131"/>
      <c r="J109" s="38"/>
      <c r="K109" s="38"/>
      <c r="L109" s="42"/>
      <c r="M109" s="220"/>
      <c r="N109" s="78"/>
      <c r="O109" s="78"/>
      <c r="P109" s="78"/>
      <c r="Q109" s="78"/>
      <c r="R109" s="78"/>
      <c r="S109" s="78"/>
      <c r="T109" s="79"/>
      <c r="AT109" s="16" t="s">
        <v>142</v>
      </c>
      <c r="AU109" s="16" t="s">
        <v>81</v>
      </c>
    </row>
    <row r="110" s="11" customFormat="1">
      <c r="B110" s="221"/>
      <c r="C110" s="222"/>
      <c r="D110" s="218" t="s">
        <v>144</v>
      </c>
      <c r="E110" s="223" t="s">
        <v>1</v>
      </c>
      <c r="F110" s="224" t="s">
        <v>153</v>
      </c>
      <c r="G110" s="222"/>
      <c r="H110" s="223" t="s">
        <v>1</v>
      </c>
      <c r="I110" s="225"/>
      <c r="J110" s="222"/>
      <c r="K110" s="222"/>
      <c r="L110" s="226"/>
      <c r="M110" s="227"/>
      <c r="N110" s="228"/>
      <c r="O110" s="228"/>
      <c r="P110" s="228"/>
      <c r="Q110" s="228"/>
      <c r="R110" s="228"/>
      <c r="S110" s="228"/>
      <c r="T110" s="229"/>
      <c r="AT110" s="230" t="s">
        <v>144</v>
      </c>
      <c r="AU110" s="230" t="s">
        <v>81</v>
      </c>
      <c r="AV110" s="11" t="s">
        <v>79</v>
      </c>
      <c r="AW110" s="11" t="s">
        <v>33</v>
      </c>
      <c r="AX110" s="11" t="s">
        <v>72</v>
      </c>
      <c r="AY110" s="230" t="s">
        <v>133</v>
      </c>
    </row>
    <row r="111" s="11" customFormat="1">
      <c r="B111" s="221"/>
      <c r="C111" s="222"/>
      <c r="D111" s="218" t="s">
        <v>144</v>
      </c>
      <c r="E111" s="223" t="s">
        <v>1</v>
      </c>
      <c r="F111" s="224" t="s">
        <v>161</v>
      </c>
      <c r="G111" s="222"/>
      <c r="H111" s="223" t="s">
        <v>1</v>
      </c>
      <c r="I111" s="225"/>
      <c r="J111" s="222"/>
      <c r="K111" s="222"/>
      <c r="L111" s="226"/>
      <c r="M111" s="227"/>
      <c r="N111" s="228"/>
      <c r="O111" s="228"/>
      <c r="P111" s="228"/>
      <c r="Q111" s="228"/>
      <c r="R111" s="228"/>
      <c r="S111" s="228"/>
      <c r="T111" s="229"/>
      <c r="AT111" s="230" t="s">
        <v>144</v>
      </c>
      <c r="AU111" s="230" t="s">
        <v>81</v>
      </c>
      <c r="AV111" s="11" t="s">
        <v>79</v>
      </c>
      <c r="AW111" s="11" t="s">
        <v>33</v>
      </c>
      <c r="AX111" s="11" t="s">
        <v>72</v>
      </c>
      <c r="AY111" s="230" t="s">
        <v>133</v>
      </c>
    </row>
    <row r="112" s="12" customFormat="1">
      <c r="B112" s="231"/>
      <c r="C112" s="232"/>
      <c r="D112" s="218" t="s">
        <v>144</v>
      </c>
      <c r="E112" s="233" t="s">
        <v>1</v>
      </c>
      <c r="F112" s="234" t="s">
        <v>162</v>
      </c>
      <c r="G112" s="232"/>
      <c r="H112" s="235">
        <v>195.80000000000001</v>
      </c>
      <c r="I112" s="236"/>
      <c r="J112" s="232"/>
      <c r="K112" s="232"/>
      <c r="L112" s="237"/>
      <c r="M112" s="238"/>
      <c r="N112" s="239"/>
      <c r="O112" s="239"/>
      <c r="P112" s="239"/>
      <c r="Q112" s="239"/>
      <c r="R112" s="239"/>
      <c r="S112" s="239"/>
      <c r="T112" s="240"/>
      <c r="AT112" s="241" t="s">
        <v>144</v>
      </c>
      <c r="AU112" s="241" t="s">
        <v>81</v>
      </c>
      <c r="AV112" s="12" t="s">
        <v>81</v>
      </c>
      <c r="AW112" s="12" t="s">
        <v>33</v>
      </c>
      <c r="AX112" s="12" t="s">
        <v>72</v>
      </c>
      <c r="AY112" s="241" t="s">
        <v>133</v>
      </c>
    </row>
    <row r="113" s="12" customFormat="1">
      <c r="B113" s="231"/>
      <c r="C113" s="232"/>
      <c r="D113" s="218" t="s">
        <v>144</v>
      </c>
      <c r="E113" s="233" t="s">
        <v>1</v>
      </c>
      <c r="F113" s="234" t="s">
        <v>163</v>
      </c>
      <c r="G113" s="232"/>
      <c r="H113" s="235">
        <v>487.51999999999998</v>
      </c>
      <c r="I113" s="236"/>
      <c r="J113" s="232"/>
      <c r="K113" s="232"/>
      <c r="L113" s="237"/>
      <c r="M113" s="238"/>
      <c r="N113" s="239"/>
      <c r="O113" s="239"/>
      <c r="P113" s="239"/>
      <c r="Q113" s="239"/>
      <c r="R113" s="239"/>
      <c r="S113" s="239"/>
      <c r="T113" s="240"/>
      <c r="AT113" s="241" t="s">
        <v>144</v>
      </c>
      <c r="AU113" s="241" t="s">
        <v>81</v>
      </c>
      <c r="AV113" s="12" t="s">
        <v>81</v>
      </c>
      <c r="AW113" s="12" t="s">
        <v>33</v>
      </c>
      <c r="AX113" s="12" t="s">
        <v>72</v>
      </c>
      <c r="AY113" s="241" t="s">
        <v>133</v>
      </c>
    </row>
    <row r="114" s="11" customFormat="1">
      <c r="B114" s="221"/>
      <c r="C114" s="222"/>
      <c r="D114" s="218" t="s">
        <v>144</v>
      </c>
      <c r="E114" s="223" t="s">
        <v>1</v>
      </c>
      <c r="F114" s="224" t="s">
        <v>164</v>
      </c>
      <c r="G114" s="222"/>
      <c r="H114" s="223" t="s">
        <v>1</v>
      </c>
      <c r="I114" s="225"/>
      <c r="J114" s="222"/>
      <c r="K114" s="222"/>
      <c r="L114" s="226"/>
      <c r="M114" s="227"/>
      <c r="N114" s="228"/>
      <c r="O114" s="228"/>
      <c r="P114" s="228"/>
      <c r="Q114" s="228"/>
      <c r="R114" s="228"/>
      <c r="S114" s="228"/>
      <c r="T114" s="229"/>
      <c r="AT114" s="230" t="s">
        <v>144</v>
      </c>
      <c r="AU114" s="230" t="s">
        <v>81</v>
      </c>
      <c r="AV114" s="11" t="s">
        <v>79</v>
      </c>
      <c r="AW114" s="11" t="s">
        <v>33</v>
      </c>
      <c r="AX114" s="11" t="s">
        <v>72</v>
      </c>
      <c r="AY114" s="230" t="s">
        <v>133</v>
      </c>
    </row>
    <row r="115" s="12" customFormat="1">
      <c r="B115" s="231"/>
      <c r="C115" s="232"/>
      <c r="D115" s="218" t="s">
        <v>144</v>
      </c>
      <c r="E115" s="233" t="s">
        <v>1</v>
      </c>
      <c r="F115" s="234" t="s">
        <v>165</v>
      </c>
      <c r="G115" s="232"/>
      <c r="H115" s="235">
        <v>32.700000000000003</v>
      </c>
      <c r="I115" s="236"/>
      <c r="J115" s="232"/>
      <c r="K115" s="232"/>
      <c r="L115" s="237"/>
      <c r="M115" s="238"/>
      <c r="N115" s="239"/>
      <c r="O115" s="239"/>
      <c r="P115" s="239"/>
      <c r="Q115" s="239"/>
      <c r="R115" s="239"/>
      <c r="S115" s="239"/>
      <c r="T115" s="240"/>
      <c r="AT115" s="241" t="s">
        <v>144</v>
      </c>
      <c r="AU115" s="241" t="s">
        <v>81</v>
      </c>
      <c r="AV115" s="12" t="s">
        <v>81</v>
      </c>
      <c r="AW115" s="12" t="s">
        <v>33</v>
      </c>
      <c r="AX115" s="12" t="s">
        <v>72</v>
      </c>
      <c r="AY115" s="241" t="s">
        <v>133</v>
      </c>
    </row>
    <row r="116" s="13" customFormat="1">
      <c r="B116" s="242"/>
      <c r="C116" s="243"/>
      <c r="D116" s="218" t="s">
        <v>144</v>
      </c>
      <c r="E116" s="244" t="s">
        <v>1</v>
      </c>
      <c r="F116" s="245" t="s">
        <v>149</v>
      </c>
      <c r="G116" s="243"/>
      <c r="H116" s="246">
        <v>716.01999999999998</v>
      </c>
      <c r="I116" s="247"/>
      <c r="J116" s="243"/>
      <c r="K116" s="243"/>
      <c r="L116" s="248"/>
      <c r="M116" s="249"/>
      <c r="N116" s="250"/>
      <c r="O116" s="250"/>
      <c r="P116" s="250"/>
      <c r="Q116" s="250"/>
      <c r="R116" s="250"/>
      <c r="S116" s="250"/>
      <c r="T116" s="251"/>
      <c r="AT116" s="252" t="s">
        <v>144</v>
      </c>
      <c r="AU116" s="252" t="s">
        <v>81</v>
      </c>
      <c r="AV116" s="13" t="s">
        <v>140</v>
      </c>
      <c r="AW116" s="13" t="s">
        <v>33</v>
      </c>
      <c r="AX116" s="13" t="s">
        <v>79</v>
      </c>
      <c r="AY116" s="252" t="s">
        <v>133</v>
      </c>
    </row>
    <row r="117" s="1" customFormat="1" ht="16.5" customHeight="1">
      <c r="B117" s="37"/>
      <c r="C117" s="206" t="s">
        <v>140</v>
      </c>
      <c r="D117" s="206" t="s">
        <v>135</v>
      </c>
      <c r="E117" s="207" t="s">
        <v>166</v>
      </c>
      <c r="F117" s="208" t="s">
        <v>167</v>
      </c>
      <c r="G117" s="209" t="s">
        <v>138</v>
      </c>
      <c r="H117" s="210">
        <v>716.01999999999998</v>
      </c>
      <c r="I117" s="211"/>
      <c r="J117" s="212">
        <f>ROUND(I117*H117,2)</f>
        <v>0</v>
      </c>
      <c r="K117" s="208" t="s">
        <v>139</v>
      </c>
      <c r="L117" s="42"/>
      <c r="M117" s="213" t="s">
        <v>1</v>
      </c>
      <c r="N117" s="214" t="s">
        <v>43</v>
      </c>
      <c r="O117" s="78"/>
      <c r="P117" s="215">
        <f>O117*H117</f>
        <v>0</v>
      </c>
      <c r="Q117" s="215">
        <v>0</v>
      </c>
      <c r="R117" s="215">
        <f>Q117*H117</f>
        <v>0</v>
      </c>
      <c r="S117" s="215">
        <v>0.098000000000000004</v>
      </c>
      <c r="T117" s="216">
        <f>S117*H117</f>
        <v>70.169960000000003</v>
      </c>
      <c r="AR117" s="16" t="s">
        <v>140</v>
      </c>
      <c r="AT117" s="16" t="s">
        <v>135</v>
      </c>
      <c r="AU117" s="16" t="s">
        <v>81</v>
      </c>
      <c r="AY117" s="16" t="s">
        <v>133</v>
      </c>
      <c r="BE117" s="217">
        <f>IF(N117="základní",J117,0)</f>
        <v>0</v>
      </c>
      <c r="BF117" s="217">
        <f>IF(N117="snížená",J117,0)</f>
        <v>0</v>
      </c>
      <c r="BG117" s="217">
        <f>IF(N117="zákl. přenesená",J117,0)</f>
        <v>0</v>
      </c>
      <c r="BH117" s="217">
        <f>IF(N117="sníž. přenesená",J117,0)</f>
        <v>0</v>
      </c>
      <c r="BI117" s="217">
        <f>IF(N117="nulová",J117,0)</f>
        <v>0</v>
      </c>
      <c r="BJ117" s="16" t="s">
        <v>79</v>
      </c>
      <c r="BK117" s="217">
        <f>ROUND(I117*H117,2)</f>
        <v>0</v>
      </c>
      <c r="BL117" s="16" t="s">
        <v>140</v>
      </c>
      <c r="BM117" s="16" t="s">
        <v>168</v>
      </c>
    </row>
    <row r="118" s="1" customFormat="1">
      <c r="B118" s="37"/>
      <c r="C118" s="38"/>
      <c r="D118" s="218" t="s">
        <v>142</v>
      </c>
      <c r="E118" s="38"/>
      <c r="F118" s="219" t="s">
        <v>169</v>
      </c>
      <c r="G118" s="38"/>
      <c r="H118" s="38"/>
      <c r="I118" s="131"/>
      <c r="J118" s="38"/>
      <c r="K118" s="38"/>
      <c r="L118" s="42"/>
      <c r="M118" s="220"/>
      <c r="N118" s="78"/>
      <c r="O118" s="78"/>
      <c r="P118" s="78"/>
      <c r="Q118" s="78"/>
      <c r="R118" s="78"/>
      <c r="S118" s="78"/>
      <c r="T118" s="79"/>
      <c r="AT118" s="16" t="s">
        <v>142</v>
      </c>
      <c r="AU118" s="16" t="s">
        <v>81</v>
      </c>
    </row>
    <row r="119" s="11" customFormat="1">
      <c r="B119" s="221"/>
      <c r="C119" s="222"/>
      <c r="D119" s="218" t="s">
        <v>144</v>
      </c>
      <c r="E119" s="223" t="s">
        <v>1</v>
      </c>
      <c r="F119" s="224" t="s">
        <v>145</v>
      </c>
      <c r="G119" s="222"/>
      <c r="H119" s="223" t="s">
        <v>1</v>
      </c>
      <c r="I119" s="225"/>
      <c r="J119" s="222"/>
      <c r="K119" s="222"/>
      <c r="L119" s="226"/>
      <c r="M119" s="227"/>
      <c r="N119" s="228"/>
      <c r="O119" s="228"/>
      <c r="P119" s="228"/>
      <c r="Q119" s="228"/>
      <c r="R119" s="228"/>
      <c r="S119" s="228"/>
      <c r="T119" s="229"/>
      <c r="AT119" s="230" t="s">
        <v>144</v>
      </c>
      <c r="AU119" s="230" t="s">
        <v>81</v>
      </c>
      <c r="AV119" s="11" t="s">
        <v>79</v>
      </c>
      <c r="AW119" s="11" t="s">
        <v>33</v>
      </c>
      <c r="AX119" s="11" t="s">
        <v>72</v>
      </c>
      <c r="AY119" s="230" t="s">
        <v>133</v>
      </c>
    </row>
    <row r="120" s="11" customFormat="1">
      <c r="B120" s="221"/>
      <c r="C120" s="222"/>
      <c r="D120" s="218" t="s">
        <v>144</v>
      </c>
      <c r="E120" s="223" t="s">
        <v>1</v>
      </c>
      <c r="F120" s="224" t="s">
        <v>170</v>
      </c>
      <c r="G120" s="222"/>
      <c r="H120" s="223" t="s">
        <v>1</v>
      </c>
      <c r="I120" s="225"/>
      <c r="J120" s="222"/>
      <c r="K120" s="222"/>
      <c r="L120" s="226"/>
      <c r="M120" s="227"/>
      <c r="N120" s="228"/>
      <c r="O120" s="228"/>
      <c r="P120" s="228"/>
      <c r="Q120" s="228"/>
      <c r="R120" s="228"/>
      <c r="S120" s="228"/>
      <c r="T120" s="229"/>
      <c r="AT120" s="230" t="s">
        <v>144</v>
      </c>
      <c r="AU120" s="230" t="s">
        <v>81</v>
      </c>
      <c r="AV120" s="11" t="s">
        <v>79</v>
      </c>
      <c r="AW120" s="11" t="s">
        <v>33</v>
      </c>
      <c r="AX120" s="11" t="s">
        <v>72</v>
      </c>
      <c r="AY120" s="230" t="s">
        <v>133</v>
      </c>
    </row>
    <row r="121" s="11" customFormat="1">
      <c r="B121" s="221"/>
      <c r="C121" s="222"/>
      <c r="D121" s="218" t="s">
        <v>144</v>
      </c>
      <c r="E121" s="223" t="s">
        <v>1</v>
      </c>
      <c r="F121" s="224" t="s">
        <v>171</v>
      </c>
      <c r="G121" s="222"/>
      <c r="H121" s="223" t="s">
        <v>1</v>
      </c>
      <c r="I121" s="225"/>
      <c r="J121" s="222"/>
      <c r="K121" s="222"/>
      <c r="L121" s="226"/>
      <c r="M121" s="227"/>
      <c r="N121" s="228"/>
      <c r="O121" s="228"/>
      <c r="P121" s="228"/>
      <c r="Q121" s="228"/>
      <c r="R121" s="228"/>
      <c r="S121" s="228"/>
      <c r="T121" s="229"/>
      <c r="AT121" s="230" t="s">
        <v>144</v>
      </c>
      <c r="AU121" s="230" t="s">
        <v>81</v>
      </c>
      <c r="AV121" s="11" t="s">
        <v>79</v>
      </c>
      <c r="AW121" s="11" t="s">
        <v>33</v>
      </c>
      <c r="AX121" s="11" t="s">
        <v>72</v>
      </c>
      <c r="AY121" s="230" t="s">
        <v>133</v>
      </c>
    </row>
    <row r="122" s="12" customFormat="1">
      <c r="B122" s="231"/>
      <c r="C122" s="232"/>
      <c r="D122" s="218" t="s">
        <v>144</v>
      </c>
      <c r="E122" s="233" t="s">
        <v>1</v>
      </c>
      <c r="F122" s="234" t="s">
        <v>162</v>
      </c>
      <c r="G122" s="232"/>
      <c r="H122" s="235">
        <v>195.80000000000001</v>
      </c>
      <c r="I122" s="236"/>
      <c r="J122" s="232"/>
      <c r="K122" s="232"/>
      <c r="L122" s="237"/>
      <c r="M122" s="238"/>
      <c r="N122" s="239"/>
      <c r="O122" s="239"/>
      <c r="P122" s="239"/>
      <c r="Q122" s="239"/>
      <c r="R122" s="239"/>
      <c r="S122" s="239"/>
      <c r="T122" s="240"/>
      <c r="AT122" s="241" t="s">
        <v>144</v>
      </c>
      <c r="AU122" s="241" t="s">
        <v>81</v>
      </c>
      <c r="AV122" s="12" t="s">
        <v>81</v>
      </c>
      <c r="AW122" s="12" t="s">
        <v>33</v>
      </c>
      <c r="AX122" s="12" t="s">
        <v>72</v>
      </c>
      <c r="AY122" s="241" t="s">
        <v>133</v>
      </c>
    </row>
    <row r="123" s="12" customFormat="1">
      <c r="B123" s="231"/>
      <c r="C123" s="232"/>
      <c r="D123" s="218" t="s">
        <v>144</v>
      </c>
      <c r="E123" s="233" t="s">
        <v>1</v>
      </c>
      <c r="F123" s="234" t="s">
        <v>163</v>
      </c>
      <c r="G123" s="232"/>
      <c r="H123" s="235">
        <v>487.51999999999998</v>
      </c>
      <c r="I123" s="236"/>
      <c r="J123" s="232"/>
      <c r="K123" s="232"/>
      <c r="L123" s="237"/>
      <c r="M123" s="238"/>
      <c r="N123" s="239"/>
      <c r="O123" s="239"/>
      <c r="P123" s="239"/>
      <c r="Q123" s="239"/>
      <c r="R123" s="239"/>
      <c r="S123" s="239"/>
      <c r="T123" s="240"/>
      <c r="AT123" s="241" t="s">
        <v>144</v>
      </c>
      <c r="AU123" s="241" t="s">
        <v>81</v>
      </c>
      <c r="AV123" s="12" t="s">
        <v>81</v>
      </c>
      <c r="AW123" s="12" t="s">
        <v>33</v>
      </c>
      <c r="AX123" s="12" t="s">
        <v>72</v>
      </c>
      <c r="AY123" s="241" t="s">
        <v>133</v>
      </c>
    </row>
    <row r="124" s="11" customFormat="1">
      <c r="B124" s="221"/>
      <c r="C124" s="222"/>
      <c r="D124" s="218" t="s">
        <v>144</v>
      </c>
      <c r="E124" s="223" t="s">
        <v>1</v>
      </c>
      <c r="F124" s="224" t="s">
        <v>164</v>
      </c>
      <c r="G124" s="222"/>
      <c r="H124" s="223" t="s">
        <v>1</v>
      </c>
      <c r="I124" s="225"/>
      <c r="J124" s="222"/>
      <c r="K124" s="222"/>
      <c r="L124" s="226"/>
      <c r="M124" s="227"/>
      <c r="N124" s="228"/>
      <c r="O124" s="228"/>
      <c r="P124" s="228"/>
      <c r="Q124" s="228"/>
      <c r="R124" s="228"/>
      <c r="S124" s="228"/>
      <c r="T124" s="229"/>
      <c r="AT124" s="230" t="s">
        <v>144</v>
      </c>
      <c r="AU124" s="230" t="s">
        <v>81</v>
      </c>
      <c r="AV124" s="11" t="s">
        <v>79</v>
      </c>
      <c r="AW124" s="11" t="s">
        <v>33</v>
      </c>
      <c r="AX124" s="11" t="s">
        <v>72</v>
      </c>
      <c r="AY124" s="230" t="s">
        <v>133</v>
      </c>
    </row>
    <row r="125" s="12" customFormat="1">
      <c r="B125" s="231"/>
      <c r="C125" s="232"/>
      <c r="D125" s="218" t="s">
        <v>144</v>
      </c>
      <c r="E125" s="233" t="s">
        <v>1</v>
      </c>
      <c r="F125" s="234" t="s">
        <v>165</v>
      </c>
      <c r="G125" s="232"/>
      <c r="H125" s="235">
        <v>32.700000000000003</v>
      </c>
      <c r="I125" s="236"/>
      <c r="J125" s="232"/>
      <c r="K125" s="232"/>
      <c r="L125" s="237"/>
      <c r="M125" s="238"/>
      <c r="N125" s="239"/>
      <c r="O125" s="239"/>
      <c r="P125" s="239"/>
      <c r="Q125" s="239"/>
      <c r="R125" s="239"/>
      <c r="S125" s="239"/>
      <c r="T125" s="240"/>
      <c r="AT125" s="241" t="s">
        <v>144</v>
      </c>
      <c r="AU125" s="241" t="s">
        <v>81</v>
      </c>
      <c r="AV125" s="12" t="s">
        <v>81</v>
      </c>
      <c r="AW125" s="12" t="s">
        <v>33</v>
      </c>
      <c r="AX125" s="12" t="s">
        <v>72</v>
      </c>
      <c r="AY125" s="241" t="s">
        <v>133</v>
      </c>
    </row>
    <row r="126" s="13" customFormat="1">
      <c r="B126" s="242"/>
      <c r="C126" s="243"/>
      <c r="D126" s="218" t="s">
        <v>144</v>
      </c>
      <c r="E126" s="244" t="s">
        <v>1</v>
      </c>
      <c r="F126" s="245" t="s">
        <v>149</v>
      </c>
      <c r="G126" s="243"/>
      <c r="H126" s="246">
        <v>716.01999999999998</v>
      </c>
      <c r="I126" s="247"/>
      <c r="J126" s="243"/>
      <c r="K126" s="243"/>
      <c r="L126" s="248"/>
      <c r="M126" s="249"/>
      <c r="N126" s="250"/>
      <c r="O126" s="250"/>
      <c r="P126" s="250"/>
      <c r="Q126" s="250"/>
      <c r="R126" s="250"/>
      <c r="S126" s="250"/>
      <c r="T126" s="251"/>
      <c r="AT126" s="252" t="s">
        <v>144</v>
      </c>
      <c r="AU126" s="252" t="s">
        <v>81</v>
      </c>
      <c r="AV126" s="13" t="s">
        <v>140</v>
      </c>
      <c r="AW126" s="13" t="s">
        <v>33</v>
      </c>
      <c r="AX126" s="13" t="s">
        <v>79</v>
      </c>
      <c r="AY126" s="252" t="s">
        <v>133</v>
      </c>
    </row>
    <row r="127" s="1" customFormat="1" ht="16.5" customHeight="1">
      <c r="B127" s="37"/>
      <c r="C127" s="206" t="s">
        <v>172</v>
      </c>
      <c r="D127" s="206" t="s">
        <v>135</v>
      </c>
      <c r="E127" s="207" t="s">
        <v>173</v>
      </c>
      <c r="F127" s="208" t="s">
        <v>174</v>
      </c>
      <c r="G127" s="209" t="s">
        <v>138</v>
      </c>
      <c r="H127" s="210">
        <v>400.89999999999998</v>
      </c>
      <c r="I127" s="211"/>
      <c r="J127" s="212">
        <f>ROUND(I127*H127,2)</f>
        <v>0</v>
      </c>
      <c r="K127" s="208" t="s">
        <v>159</v>
      </c>
      <c r="L127" s="42"/>
      <c r="M127" s="213" t="s">
        <v>1</v>
      </c>
      <c r="N127" s="214" t="s">
        <v>43</v>
      </c>
      <c r="O127" s="78"/>
      <c r="P127" s="215">
        <f>O127*H127</f>
        <v>0</v>
      </c>
      <c r="Q127" s="215">
        <v>0</v>
      </c>
      <c r="R127" s="215">
        <f>Q127*H127</f>
        <v>0</v>
      </c>
      <c r="S127" s="215">
        <v>0.18099999999999999</v>
      </c>
      <c r="T127" s="216">
        <f>S127*H127</f>
        <v>72.562899999999999</v>
      </c>
      <c r="AR127" s="16" t="s">
        <v>140</v>
      </c>
      <c r="AT127" s="16" t="s">
        <v>135</v>
      </c>
      <c r="AU127" s="16" t="s">
        <v>81</v>
      </c>
      <c r="AY127" s="16" t="s">
        <v>133</v>
      </c>
      <c r="BE127" s="217">
        <f>IF(N127="základní",J127,0)</f>
        <v>0</v>
      </c>
      <c r="BF127" s="217">
        <f>IF(N127="snížená",J127,0)</f>
        <v>0</v>
      </c>
      <c r="BG127" s="217">
        <f>IF(N127="zákl. přenesená",J127,0)</f>
        <v>0</v>
      </c>
      <c r="BH127" s="217">
        <f>IF(N127="sníž. přenesená",J127,0)</f>
        <v>0</v>
      </c>
      <c r="BI127" s="217">
        <f>IF(N127="nulová",J127,0)</f>
        <v>0</v>
      </c>
      <c r="BJ127" s="16" t="s">
        <v>79</v>
      </c>
      <c r="BK127" s="217">
        <f>ROUND(I127*H127,2)</f>
        <v>0</v>
      </c>
      <c r="BL127" s="16" t="s">
        <v>140</v>
      </c>
      <c r="BM127" s="16" t="s">
        <v>175</v>
      </c>
    </row>
    <row r="128" s="1" customFormat="1">
      <c r="B128" s="37"/>
      <c r="C128" s="38"/>
      <c r="D128" s="218" t="s">
        <v>142</v>
      </c>
      <c r="E128" s="38"/>
      <c r="F128" s="219" t="s">
        <v>174</v>
      </c>
      <c r="G128" s="38"/>
      <c r="H128" s="38"/>
      <c r="I128" s="131"/>
      <c r="J128" s="38"/>
      <c r="K128" s="38"/>
      <c r="L128" s="42"/>
      <c r="M128" s="220"/>
      <c r="N128" s="78"/>
      <c r="O128" s="78"/>
      <c r="P128" s="78"/>
      <c r="Q128" s="78"/>
      <c r="R128" s="78"/>
      <c r="S128" s="78"/>
      <c r="T128" s="79"/>
      <c r="AT128" s="16" t="s">
        <v>142</v>
      </c>
      <c r="AU128" s="16" t="s">
        <v>81</v>
      </c>
    </row>
    <row r="129" s="11" customFormat="1">
      <c r="B129" s="221"/>
      <c r="C129" s="222"/>
      <c r="D129" s="218" t="s">
        <v>144</v>
      </c>
      <c r="E129" s="223" t="s">
        <v>1</v>
      </c>
      <c r="F129" s="224" t="s">
        <v>176</v>
      </c>
      <c r="G129" s="222"/>
      <c r="H129" s="223" t="s">
        <v>1</v>
      </c>
      <c r="I129" s="225"/>
      <c r="J129" s="222"/>
      <c r="K129" s="222"/>
      <c r="L129" s="226"/>
      <c r="M129" s="227"/>
      <c r="N129" s="228"/>
      <c r="O129" s="228"/>
      <c r="P129" s="228"/>
      <c r="Q129" s="228"/>
      <c r="R129" s="228"/>
      <c r="S129" s="228"/>
      <c r="T129" s="229"/>
      <c r="AT129" s="230" t="s">
        <v>144</v>
      </c>
      <c r="AU129" s="230" t="s">
        <v>81</v>
      </c>
      <c r="AV129" s="11" t="s">
        <v>79</v>
      </c>
      <c r="AW129" s="11" t="s">
        <v>33</v>
      </c>
      <c r="AX129" s="11" t="s">
        <v>72</v>
      </c>
      <c r="AY129" s="230" t="s">
        <v>133</v>
      </c>
    </row>
    <row r="130" s="11" customFormat="1">
      <c r="B130" s="221"/>
      <c r="C130" s="222"/>
      <c r="D130" s="218" t="s">
        <v>144</v>
      </c>
      <c r="E130" s="223" t="s">
        <v>1</v>
      </c>
      <c r="F130" s="224" t="s">
        <v>146</v>
      </c>
      <c r="G130" s="222"/>
      <c r="H130" s="223" t="s">
        <v>1</v>
      </c>
      <c r="I130" s="225"/>
      <c r="J130" s="222"/>
      <c r="K130" s="222"/>
      <c r="L130" s="226"/>
      <c r="M130" s="227"/>
      <c r="N130" s="228"/>
      <c r="O130" s="228"/>
      <c r="P130" s="228"/>
      <c r="Q130" s="228"/>
      <c r="R130" s="228"/>
      <c r="S130" s="228"/>
      <c r="T130" s="229"/>
      <c r="AT130" s="230" t="s">
        <v>144</v>
      </c>
      <c r="AU130" s="230" t="s">
        <v>81</v>
      </c>
      <c r="AV130" s="11" t="s">
        <v>79</v>
      </c>
      <c r="AW130" s="11" t="s">
        <v>33</v>
      </c>
      <c r="AX130" s="11" t="s">
        <v>72</v>
      </c>
      <c r="AY130" s="230" t="s">
        <v>133</v>
      </c>
    </row>
    <row r="131" s="11" customFormat="1">
      <c r="B131" s="221"/>
      <c r="C131" s="222"/>
      <c r="D131" s="218" t="s">
        <v>144</v>
      </c>
      <c r="E131" s="223" t="s">
        <v>1</v>
      </c>
      <c r="F131" s="224" t="s">
        <v>147</v>
      </c>
      <c r="G131" s="222"/>
      <c r="H131" s="223" t="s">
        <v>1</v>
      </c>
      <c r="I131" s="225"/>
      <c r="J131" s="222"/>
      <c r="K131" s="222"/>
      <c r="L131" s="226"/>
      <c r="M131" s="227"/>
      <c r="N131" s="228"/>
      <c r="O131" s="228"/>
      <c r="P131" s="228"/>
      <c r="Q131" s="228"/>
      <c r="R131" s="228"/>
      <c r="S131" s="228"/>
      <c r="T131" s="229"/>
      <c r="AT131" s="230" t="s">
        <v>144</v>
      </c>
      <c r="AU131" s="230" t="s">
        <v>81</v>
      </c>
      <c r="AV131" s="11" t="s">
        <v>79</v>
      </c>
      <c r="AW131" s="11" t="s">
        <v>33</v>
      </c>
      <c r="AX131" s="11" t="s">
        <v>72</v>
      </c>
      <c r="AY131" s="230" t="s">
        <v>133</v>
      </c>
    </row>
    <row r="132" s="12" customFormat="1">
      <c r="B132" s="231"/>
      <c r="C132" s="232"/>
      <c r="D132" s="218" t="s">
        <v>144</v>
      </c>
      <c r="E132" s="233" t="s">
        <v>1</v>
      </c>
      <c r="F132" s="234" t="s">
        <v>148</v>
      </c>
      <c r="G132" s="232"/>
      <c r="H132" s="235">
        <v>400.89999999999998</v>
      </c>
      <c r="I132" s="236"/>
      <c r="J132" s="232"/>
      <c r="K132" s="232"/>
      <c r="L132" s="237"/>
      <c r="M132" s="238"/>
      <c r="N132" s="239"/>
      <c r="O132" s="239"/>
      <c r="P132" s="239"/>
      <c r="Q132" s="239"/>
      <c r="R132" s="239"/>
      <c r="S132" s="239"/>
      <c r="T132" s="240"/>
      <c r="AT132" s="241" t="s">
        <v>144</v>
      </c>
      <c r="AU132" s="241" t="s">
        <v>81</v>
      </c>
      <c r="AV132" s="12" t="s">
        <v>81</v>
      </c>
      <c r="AW132" s="12" t="s">
        <v>33</v>
      </c>
      <c r="AX132" s="12" t="s">
        <v>72</v>
      </c>
      <c r="AY132" s="241" t="s">
        <v>133</v>
      </c>
    </row>
    <row r="133" s="13" customFormat="1">
      <c r="B133" s="242"/>
      <c r="C133" s="243"/>
      <c r="D133" s="218" t="s">
        <v>144</v>
      </c>
      <c r="E133" s="244" t="s">
        <v>1</v>
      </c>
      <c r="F133" s="245" t="s">
        <v>149</v>
      </c>
      <c r="G133" s="243"/>
      <c r="H133" s="246">
        <v>400.89999999999998</v>
      </c>
      <c r="I133" s="247"/>
      <c r="J133" s="243"/>
      <c r="K133" s="243"/>
      <c r="L133" s="248"/>
      <c r="M133" s="249"/>
      <c r="N133" s="250"/>
      <c r="O133" s="250"/>
      <c r="P133" s="250"/>
      <c r="Q133" s="250"/>
      <c r="R133" s="250"/>
      <c r="S133" s="250"/>
      <c r="T133" s="251"/>
      <c r="AT133" s="252" t="s">
        <v>144</v>
      </c>
      <c r="AU133" s="252" t="s">
        <v>81</v>
      </c>
      <c r="AV133" s="13" t="s">
        <v>140</v>
      </c>
      <c r="AW133" s="13" t="s">
        <v>33</v>
      </c>
      <c r="AX133" s="13" t="s">
        <v>79</v>
      </c>
      <c r="AY133" s="252" t="s">
        <v>133</v>
      </c>
    </row>
    <row r="134" s="1" customFormat="1" ht="16.5" customHeight="1">
      <c r="B134" s="37"/>
      <c r="C134" s="206" t="s">
        <v>177</v>
      </c>
      <c r="D134" s="206" t="s">
        <v>135</v>
      </c>
      <c r="E134" s="207" t="s">
        <v>178</v>
      </c>
      <c r="F134" s="208" t="s">
        <v>179</v>
      </c>
      <c r="G134" s="209" t="s">
        <v>138</v>
      </c>
      <c r="H134" s="210">
        <v>901.39999999999998</v>
      </c>
      <c r="I134" s="211"/>
      <c r="J134" s="212">
        <f>ROUND(I134*H134,2)</f>
        <v>0</v>
      </c>
      <c r="K134" s="208" t="s">
        <v>139</v>
      </c>
      <c r="L134" s="42"/>
      <c r="M134" s="213" t="s">
        <v>1</v>
      </c>
      <c r="N134" s="214" t="s">
        <v>43</v>
      </c>
      <c r="O134" s="78"/>
      <c r="P134" s="215">
        <f>O134*H134</f>
        <v>0</v>
      </c>
      <c r="Q134" s="215">
        <v>5.0000000000000002E-05</v>
      </c>
      <c r="R134" s="215">
        <f>Q134*H134</f>
        <v>0.045069999999999999</v>
      </c>
      <c r="S134" s="215">
        <v>0.128</v>
      </c>
      <c r="T134" s="216">
        <f>S134*H134</f>
        <v>115.3792</v>
      </c>
      <c r="AR134" s="16" t="s">
        <v>140</v>
      </c>
      <c r="AT134" s="16" t="s">
        <v>135</v>
      </c>
      <c r="AU134" s="16" t="s">
        <v>81</v>
      </c>
      <c r="AY134" s="16" t="s">
        <v>133</v>
      </c>
      <c r="BE134" s="217">
        <f>IF(N134="základní",J134,0)</f>
        <v>0</v>
      </c>
      <c r="BF134" s="217">
        <f>IF(N134="snížená",J134,0)</f>
        <v>0</v>
      </c>
      <c r="BG134" s="217">
        <f>IF(N134="zákl. přenesená",J134,0)</f>
        <v>0</v>
      </c>
      <c r="BH134" s="217">
        <f>IF(N134="sníž. přenesená",J134,0)</f>
        <v>0</v>
      </c>
      <c r="BI134" s="217">
        <f>IF(N134="nulová",J134,0)</f>
        <v>0</v>
      </c>
      <c r="BJ134" s="16" t="s">
        <v>79</v>
      </c>
      <c r="BK134" s="217">
        <f>ROUND(I134*H134,2)</f>
        <v>0</v>
      </c>
      <c r="BL134" s="16" t="s">
        <v>140</v>
      </c>
      <c r="BM134" s="16" t="s">
        <v>180</v>
      </c>
    </row>
    <row r="135" s="1" customFormat="1">
      <c r="B135" s="37"/>
      <c r="C135" s="38"/>
      <c r="D135" s="218" t="s">
        <v>142</v>
      </c>
      <c r="E135" s="38"/>
      <c r="F135" s="219" t="s">
        <v>181</v>
      </c>
      <c r="G135" s="38"/>
      <c r="H135" s="38"/>
      <c r="I135" s="131"/>
      <c r="J135" s="38"/>
      <c r="K135" s="38"/>
      <c r="L135" s="42"/>
      <c r="M135" s="220"/>
      <c r="N135" s="78"/>
      <c r="O135" s="78"/>
      <c r="P135" s="78"/>
      <c r="Q135" s="78"/>
      <c r="R135" s="78"/>
      <c r="S135" s="78"/>
      <c r="T135" s="79"/>
      <c r="AT135" s="16" t="s">
        <v>142</v>
      </c>
      <c r="AU135" s="16" t="s">
        <v>81</v>
      </c>
    </row>
    <row r="136" s="11" customFormat="1">
      <c r="B136" s="221"/>
      <c r="C136" s="222"/>
      <c r="D136" s="218" t="s">
        <v>144</v>
      </c>
      <c r="E136" s="223" t="s">
        <v>1</v>
      </c>
      <c r="F136" s="224" t="s">
        <v>145</v>
      </c>
      <c r="G136" s="222"/>
      <c r="H136" s="223" t="s">
        <v>1</v>
      </c>
      <c r="I136" s="225"/>
      <c r="J136" s="222"/>
      <c r="K136" s="222"/>
      <c r="L136" s="226"/>
      <c r="M136" s="227"/>
      <c r="N136" s="228"/>
      <c r="O136" s="228"/>
      <c r="P136" s="228"/>
      <c r="Q136" s="228"/>
      <c r="R136" s="228"/>
      <c r="S136" s="228"/>
      <c r="T136" s="229"/>
      <c r="AT136" s="230" t="s">
        <v>144</v>
      </c>
      <c r="AU136" s="230" t="s">
        <v>81</v>
      </c>
      <c r="AV136" s="11" t="s">
        <v>79</v>
      </c>
      <c r="AW136" s="11" t="s">
        <v>33</v>
      </c>
      <c r="AX136" s="11" t="s">
        <v>72</v>
      </c>
      <c r="AY136" s="230" t="s">
        <v>133</v>
      </c>
    </row>
    <row r="137" s="11" customFormat="1">
      <c r="B137" s="221"/>
      <c r="C137" s="222"/>
      <c r="D137" s="218" t="s">
        <v>144</v>
      </c>
      <c r="E137" s="223" t="s">
        <v>1</v>
      </c>
      <c r="F137" s="224" t="s">
        <v>170</v>
      </c>
      <c r="G137" s="222"/>
      <c r="H137" s="223" t="s">
        <v>1</v>
      </c>
      <c r="I137" s="225"/>
      <c r="J137" s="222"/>
      <c r="K137" s="222"/>
      <c r="L137" s="226"/>
      <c r="M137" s="227"/>
      <c r="N137" s="228"/>
      <c r="O137" s="228"/>
      <c r="P137" s="228"/>
      <c r="Q137" s="228"/>
      <c r="R137" s="228"/>
      <c r="S137" s="228"/>
      <c r="T137" s="229"/>
      <c r="AT137" s="230" t="s">
        <v>144</v>
      </c>
      <c r="AU137" s="230" t="s">
        <v>81</v>
      </c>
      <c r="AV137" s="11" t="s">
        <v>79</v>
      </c>
      <c r="AW137" s="11" t="s">
        <v>33</v>
      </c>
      <c r="AX137" s="11" t="s">
        <v>72</v>
      </c>
      <c r="AY137" s="230" t="s">
        <v>133</v>
      </c>
    </row>
    <row r="138" s="12" customFormat="1">
      <c r="B138" s="231"/>
      <c r="C138" s="232"/>
      <c r="D138" s="218" t="s">
        <v>144</v>
      </c>
      <c r="E138" s="233" t="s">
        <v>1</v>
      </c>
      <c r="F138" s="234" t="s">
        <v>182</v>
      </c>
      <c r="G138" s="232"/>
      <c r="H138" s="235">
        <v>500.5</v>
      </c>
      <c r="I138" s="236"/>
      <c r="J138" s="232"/>
      <c r="K138" s="232"/>
      <c r="L138" s="237"/>
      <c r="M138" s="238"/>
      <c r="N138" s="239"/>
      <c r="O138" s="239"/>
      <c r="P138" s="239"/>
      <c r="Q138" s="239"/>
      <c r="R138" s="239"/>
      <c r="S138" s="239"/>
      <c r="T138" s="240"/>
      <c r="AT138" s="241" t="s">
        <v>144</v>
      </c>
      <c r="AU138" s="241" t="s">
        <v>81</v>
      </c>
      <c r="AV138" s="12" t="s">
        <v>81</v>
      </c>
      <c r="AW138" s="12" t="s">
        <v>33</v>
      </c>
      <c r="AX138" s="12" t="s">
        <v>72</v>
      </c>
      <c r="AY138" s="241" t="s">
        <v>133</v>
      </c>
    </row>
    <row r="139" s="11" customFormat="1">
      <c r="B139" s="221"/>
      <c r="C139" s="222"/>
      <c r="D139" s="218" t="s">
        <v>144</v>
      </c>
      <c r="E139" s="223" t="s">
        <v>1</v>
      </c>
      <c r="F139" s="224" t="s">
        <v>146</v>
      </c>
      <c r="G139" s="222"/>
      <c r="H139" s="223" t="s">
        <v>1</v>
      </c>
      <c r="I139" s="225"/>
      <c r="J139" s="222"/>
      <c r="K139" s="222"/>
      <c r="L139" s="226"/>
      <c r="M139" s="227"/>
      <c r="N139" s="228"/>
      <c r="O139" s="228"/>
      <c r="P139" s="228"/>
      <c r="Q139" s="228"/>
      <c r="R139" s="228"/>
      <c r="S139" s="228"/>
      <c r="T139" s="229"/>
      <c r="AT139" s="230" t="s">
        <v>144</v>
      </c>
      <c r="AU139" s="230" t="s">
        <v>81</v>
      </c>
      <c r="AV139" s="11" t="s">
        <v>79</v>
      </c>
      <c r="AW139" s="11" t="s">
        <v>33</v>
      </c>
      <c r="AX139" s="11" t="s">
        <v>72</v>
      </c>
      <c r="AY139" s="230" t="s">
        <v>133</v>
      </c>
    </row>
    <row r="140" s="12" customFormat="1">
      <c r="B140" s="231"/>
      <c r="C140" s="232"/>
      <c r="D140" s="218" t="s">
        <v>144</v>
      </c>
      <c r="E140" s="233" t="s">
        <v>1</v>
      </c>
      <c r="F140" s="234" t="s">
        <v>148</v>
      </c>
      <c r="G140" s="232"/>
      <c r="H140" s="235">
        <v>400.89999999999998</v>
      </c>
      <c r="I140" s="236"/>
      <c r="J140" s="232"/>
      <c r="K140" s="232"/>
      <c r="L140" s="237"/>
      <c r="M140" s="238"/>
      <c r="N140" s="239"/>
      <c r="O140" s="239"/>
      <c r="P140" s="239"/>
      <c r="Q140" s="239"/>
      <c r="R140" s="239"/>
      <c r="S140" s="239"/>
      <c r="T140" s="240"/>
      <c r="AT140" s="241" t="s">
        <v>144</v>
      </c>
      <c r="AU140" s="241" t="s">
        <v>81</v>
      </c>
      <c r="AV140" s="12" t="s">
        <v>81</v>
      </c>
      <c r="AW140" s="12" t="s">
        <v>33</v>
      </c>
      <c r="AX140" s="12" t="s">
        <v>72</v>
      </c>
      <c r="AY140" s="241" t="s">
        <v>133</v>
      </c>
    </row>
    <row r="141" s="13" customFormat="1">
      <c r="B141" s="242"/>
      <c r="C141" s="243"/>
      <c r="D141" s="218" t="s">
        <v>144</v>
      </c>
      <c r="E141" s="244" t="s">
        <v>1</v>
      </c>
      <c r="F141" s="245" t="s">
        <v>149</v>
      </c>
      <c r="G141" s="243"/>
      <c r="H141" s="246">
        <v>901.39999999999998</v>
      </c>
      <c r="I141" s="247"/>
      <c r="J141" s="243"/>
      <c r="K141" s="243"/>
      <c r="L141" s="248"/>
      <c r="M141" s="249"/>
      <c r="N141" s="250"/>
      <c r="O141" s="250"/>
      <c r="P141" s="250"/>
      <c r="Q141" s="250"/>
      <c r="R141" s="250"/>
      <c r="S141" s="250"/>
      <c r="T141" s="251"/>
      <c r="AT141" s="252" t="s">
        <v>144</v>
      </c>
      <c r="AU141" s="252" t="s">
        <v>81</v>
      </c>
      <c r="AV141" s="13" t="s">
        <v>140</v>
      </c>
      <c r="AW141" s="13" t="s">
        <v>33</v>
      </c>
      <c r="AX141" s="13" t="s">
        <v>79</v>
      </c>
      <c r="AY141" s="252" t="s">
        <v>133</v>
      </c>
    </row>
    <row r="142" s="1" customFormat="1" ht="16.5" customHeight="1">
      <c r="B142" s="37"/>
      <c r="C142" s="206" t="s">
        <v>183</v>
      </c>
      <c r="D142" s="206" t="s">
        <v>135</v>
      </c>
      <c r="E142" s="207" t="s">
        <v>184</v>
      </c>
      <c r="F142" s="208" t="s">
        <v>185</v>
      </c>
      <c r="G142" s="209" t="s">
        <v>186</v>
      </c>
      <c r="H142" s="210">
        <v>1000</v>
      </c>
      <c r="I142" s="211"/>
      <c r="J142" s="212">
        <f>ROUND(I142*H142,2)</f>
        <v>0</v>
      </c>
      <c r="K142" s="208" t="s">
        <v>139</v>
      </c>
      <c r="L142" s="42"/>
      <c r="M142" s="213" t="s">
        <v>1</v>
      </c>
      <c r="N142" s="214" t="s">
        <v>43</v>
      </c>
      <c r="O142" s="78"/>
      <c r="P142" s="215">
        <f>O142*H142</f>
        <v>0</v>
      </c>
      <c r="Q142" s="215">
        <v>0</v>
      </c>
      <c r="R142" s="215">
        <f>Q142*H142</f>
        <v>0</v>
      </c>
      <c r="S142" s="215">
        <v>0</v>
      </c>
      <c r="T142" s="216">
        <f>S142*H142</f>
        <v>0</v>
      </c>
      <c r="AR142" s="16" t="s">
        <v>140</v>
      </c>
      <c r="AT142" s="16" t="s">
        <v>135</v>
      </c>
      <c r="AU142" s="16" t="s">
        <v>81</v>
      </c>
      <c r="AY142" s="16" t="s">
        <v>133</v>
      </c>
      <c r="BE142" s="217">
        <f>IF(N142="základní",J142,0)</f>
        <v>0</v>
      </c>
      <c r="BF142" s="217">
        <f>IF(N142="snížená",J142,0)</f>
        <v>0</v>
      </c>
      <c r="BG142" s="217">
        <f>IF(N142="zákl. přenesená",J142,0)</f>
        <v>0</v>
      </c>
      <c r="BH142" s="217">
        <f>IF(N142="sníž. přenesená",J142,0)</f>
        <v>0</v>
      </c>
      <c r="BI142" s="217">
        <f>IF(N142="nulová",J142,0)</f>
        <v>0</v>
      </c>
      <c r="BJ142" s="16" t="s">
        <v>79</v>
      </c>
      <c r="BK142" s="217">
        <f>ROUND(I142*H142,2)</f>
        <v>0</v>
      </c>
      <c r="BL142" s="16" t="s">
        <v>140</v>
      </c>
      <c r="BM142" s="16" t="s">
        <v>187</v>
      </c>
    </row>
    <row r="143" s="1" customFormat="1">
      <c r="B143" s="37"/>
      <c r="C143" s="38"/>
      <c r="D143" s="218" t="s">
        <v>142</v>
      </c>
      <c r="E143" s="38"/>
      <c r="F143" s="219" t="s">
        <v>185</v>
      </c>
      <c r="G143" s="38"/>
      <c r="H143" s="38"/>
      <c r="I143" s="131"/>
      <c r="J143" s="38"/>
      <c r="K143" s="38"/>
      <c r="L143" s="42"/>
      <c r="M143" s="220"/>
      <c r="N143" s="78"/>
      <c r="O143" s="78"/>
      <c r="P143" s="78"/>
      <c r="Q143" s="78"/>
      <c r="R143" s="78"/>
      <c r="S143" s="78"/>
      <c r="T143" s="79"/>
      <c r="AT143" s="16" t="s">
        <v>142</v>
      </c>
      <c r="AU143" s="16" t="s">
        <v>81</v>
      </c>
    </row>
    <row r="144" s="1" customFormat="1" ht="16.5" customHeight="1">
      <c r="B144" s="37"/>
      <c r="C144" s="206" t="s">
        <v>188</v>
      </c>
      <c r="D144" s="206" t="s">
        <v>135</v>
      </c>
      <c r="E144" s="207" t="s">
        <v>189</v>
      </c>
      <c r="F144" s="208" t="s">
        <v>190</v>
      </c>
      <c r="G144" s="209" t="s">
        <v>191</v>
      </c>
      <c r="H144" s="210">
        <v>100</v>
      </c>
      <c r="I144" s="211"/>
      <c r="J144" s="212">
        <f>ROUND(I144*H144,2)</f>
        <v>0</v>
      </c>
      <c r="K144" s="208" t="s">
        <v>139</v>
      </c>
      <c r="L144" s="42"/>
      <c r="M144" s="213" t="s">
        <v>1</v>
      </c>
      <c r="N144" s="214" t="s">
        <v>43</v>
      </c>
      <c r="O144" s="78"/>
      <c r="P144" s="215">
        <f>O144*H144</f>
        <v>0</v>
      </c>
      <c r="Q144" s="215">
        <v>0</v>
      </c>
      <c r="R144" s="215">
        <f>Q144*H144</f>
        <v>0</v>
      </c>
      <c r="S144" s="215">
        <v>0</v>
      </c>
      <c r="T144" s="216">
        <f>S144*H144</f>
        <v>0</v>
      </c>
      <c r="AR144" s="16" t="s">
        <v>140</v>
      </c>
      <c r="AT144" s="16" t="s">
        <v>135</v>
      </c>
      <c r="AU144" s="16" t="s">
        <v>81</v>
      </c>
      <c r="AY144" s="16" t="s">
        <v>133</v>
      </c>
      <c r="BE144" s="217">
        <f>IF(N144="základní",J144,0)</f>
        <v>0</v>
      </c>
      <c r="BF144" s="217">
        <f>IF(N144="snížená",J144,0)</f>
        <v>0</v>
      </c>
      <c r="BG144" s="217">
        <f>IF(N144="zákl. přenesená",J144,0)</f>
        <v>0</v>
      </c>
      <c r="BH144" s="217">
        <f>IF(N144="sníž. přenesená",J144,0)</f>
        <v>0</v>
      </c>
      <c r="BI144" s="217">
        <f>IF(N144="nulová",J144,0)</f>
        <v>0</v>
      </c>
      <c r="BJ144" s="16" t="s">
        <v>79</v>
      </c>
      <c r="BK144" s="217">
        <f>ROUND(I144*H144,2)</f>
        <v>0</v>
      </c>
      <c r="BL144" s="16" t="s">
        <v>140</v>
      </c>
      <c r="BM144" s="16" t="s">
        <v>192</v>
      </c>
    </row>
    <row r="145" s="1" customFormat="1">
      <c r="B145" s="37"/>
      <c r="C145" s="38"/>
      <c r="D145" s="218" t="s">
        <v>142</v>
      </c>
      <c r="E145" s="38"/>
      <c r="F145" s="219" t="s">
        <v>190</v>
      </c>
      <c r="G145" s="38"/>
      <c r="H145" s="38"/>
      <c r="I145" s="131"/>
      <c r="J145" s="38"/>
      <c r="K145" s="38"/>
      <c r="L145" s="42"/>
      <c r="M145" s="220"/>
      <c r="N145" s="78"/>
      <c r="O145" s="78"/>
      <c r="P145" s="78"/>
      <c r="Q145" s="78"/>
      <c r="R145" s="78"/>
      <c r="S145" s="78"/>
      <c r="T145" s="79"/>
      <c r="AT145" s="16" t="s">
        <v>142</v>
      </c>
      <c r="AU145" s="16" t="s">
        <v>81</v>
      </c>
    </row>
    <row r="146" s="1" customFormat="1" ht="16.5" customHeight="1">
      <c r="B146" s="37"/>
      <c r="C146" s="206" t="s">
        <v>193</v>
      </c>
      <c r="D146" s="206" t="s">
        <v>135</v>
      </c>
      <c r="E146" s="207" t="s">
        <v>194</v>
      </c>
      <c r="F146" s="208" t="s">
        <v>195</v>
      </c>
      <c r="G146" s="209" t="s">
        <v>196</v>
      </c>
      <c r="H146" s="210">
        <v>11.199999999999999</v>
      </c>
      <c r="I146" s="211"/>
      <c r="J146" s="212">
        <f>ROUND(I146*H146,2)</f>
        <v>0</v>
      </c>
      <c r="K146" s="208" t="s">
        <v>139</v>
      </c>
      <c r="L146" s="42"/>
      <c r="M146" s="213" t="s">
        <v>1</v>
      </c>
      <c r="N146" s="214" t="s">
        <v>43</v>
      </c>
      <c r="O146" s="78"/>
      <c r="P146" s="215">
        <f>O146*H146</f>
        <v>0</v>
      </c>
      <c r="Q146" s="215">
        <v>0.0086800000000000002</v>
      </c>
      <c r="R146" s="215">
        <f>Q146*H146</f>
        <v>0.097215999999999997</v>
      </c>
      <c r="S146" s="215">
        <v>0</v>
      </c>
      <c r="T146" s="216">
        <f>S146*H146</f>
        <v>0</v>
      </c>
      <c r="AR146" s="16" t="s">
        <v>140</v>
      </c>
      <c r="AT146" s="16" t="s">
        <v>135</v>
      </c>
      <c r="AU146" s="16" t="s">
        <v>81</v>
      </c>
      <c r="AY146" s="16" t="s">
        <v>133</v>
      </c>
      <c r="BE146" s="217">
        <f>IF(N146="základní",J146,0)</f>
        <v>0</v>
      </c>
      <c r="BF146" s="217">
        <f>IF(N146="snížená",J146,0)</f>
        <v>0</v>
      </c>
      <c r="BG146" s="217">
        <f>IF(N146="zákl. přenesená",J146,0)</f>
        <v>0</v>
      </c>
      <c r="BH146" s="217">
        <f>IF(N146="sníž. přenesená",J146,0)</f>
        <v>0</v>
      </c>
      <c r="BI146" s="217">
        <f>IF(N146="nulová",J146,0)</f>
        <v>0</v>
      </c>
      <c r="BJ146" s="16" t="s">
        <v>79</v>
      </c>
      <c r="BK146" s="217">
        <f>ROUND(I146*H146,2)</f>
        <v>0</v>
      </c>
      <c r="BL146" s="16" t="s">
        <v>140</v>
      </c>
      <c r="BM146" s="16" t="s">
        <v>197</v>
      </c>
    </row>
    <row r="147" s="1" customFormat="1">
      <c r="B147" s="37"/>
      <c r="C147" s="38"/>
      <c r="D147" s="218" t="s">
        <v>142</v>
      </c>
      <c r="E147" s="38"/>
      <c r="F147" s="219" t="s">
        <v>195</v>
      </c>
      <c r="G147" s="38"/>
      <c r="H147" s="38"/>
      <c r="I147" s="131"/>
      <c r="J147" s="38"/>
      <c r="K147" s="38"/>
      <c r="L147" s="42"/>
      <c r="M147" s="220"/>
      <c r="N147" s="78"/>
      <c r="O147" s="78"/>
      <c r="P147" s="78"/>
      <c r="Q147" s="78"/>
      <c r="R147" s="78"/>
      <c r="S147" s="78"/>
      <c r="T147" s="79"/>
      <c r="AT147" s="16" t="s">
        <v>142</v>
      </c>
      <c r="AU147" s="16" t="s">
        <v>81</v>
      </c>
    </row>
    <row r="148" s="11" customFormat="1">
      <c r="B148" s="221"/>
      <c r="C148" s="222"/>
      <c r="D148" s="218" t="s">
        <v>144</v>
      </c>
      <c r="E148" s="223" t="s">
        <v>1</v>
      </c>
      <c r="F148" s="224" t="s">
        <v>198</v>
      </c>
      <c r="G148" s="222"/>
      <c r="H148" s="223" t="s">
        <v>1</v>
      </c>
      <c r="I148" s="225"/>
      <c r="J148" s="222"/>
      <c r="K148" s="222"/>
      <c r="L148" s="226"/>
      <c r="M148" s="227"/>
      <c r="N148" s="228"/>
      <c r="O148" s="228"/>
      <c r="P148" s="228"/>
      <c r="Q148" s="228"/>
      <c r="R148" s="228"/>
      <c r="S148" s="228"/>
      <c r="T148" s="229"/>
      <c r="AT148" s="230" t="s">
        <v>144</v>
      </c>
      <c r="AU148" s="230" t="s">
        <v>81</v>
      </c>
      <c r="AV148" s="11" t="s">
        <v>79</v>
      </c>
      <c r="AW148" s="11" t="s">
        <v>33</v>
      </c>
      <c r="AX148" s="11" t="s">
        <v>72</v>
      </c>
      <c r="AY148" s="230" t="s">
        <v>133</v>
      </c>
    </row>
    <row r="149" s="12" customFormat="1">
      <c r="B149" s="231"/>
      <c r="C149" s="232"/>
      <c r="D149" s="218" t="s">
        <v>144</v>
      </c>
      <c r="E149" s="233" t="s">
        <v>1</v>
      </c>
      <c r="F149" s="234" t="s">
        <v>199</v>
      </c>
      <c r="G149" s="232"/>
      <c r="H149" s="235">
        <v>7</v>
      </c>
      <c r="I149" s="236"/>
      <c r="J149" s="232"/>
      <c r="K149" s="232"/>
      <c r="L149" s="237"/>
      <c r="M149" s="238"/>
      <c r="N149" s="239"/>
      <c r="O149" s="239"/>
      <c r="P149" s="239"/>
      <c r="Q149" s="239"/>
      <c r="R149" s="239"/>
      <c r="S149" s="239"/>
      <c r="T149" s="240"/>
      <c r="AT149" s="241" t="s">
        <v>144</v>
      </c>
      <c r="AU149" s="241" t="s">
        <v>81</v>
      </c>
      <c r="AV149" s="12" t="s">
        <v>81</v>
      </c>
      <c r="AW149" s="12" t="s">
        <v>33</v>
      </c>
      <c r="AX149" s="12" t="s">
        <v>72</v>
      </c>
      <c r="AY149" s="241" t="s">
        <v>133</v>
      </c>
    </row>
    <row r="150" s="12" customFormat="1">
      <c r="B150" s="231"/>
      <c r="C150" s="232"/>
      <c r="D150" s="218" t="s">
        <v>144</v>
      </c>
      <c r="E150" s="233" t="s">
        <v>1</v>
      </c>
      <c r="F150" s="234" t="s">
        <v>200</v>
      </c>
      <c r="G150" s="232"/>
      <c r="H150" s="235">
        <v>4.2000000000000002</v>
      </c>
      <c r="I150" s="236"/>
      <c r="J150" s="232"/>
      <c r="K150" s="232"/>
      <c r="L150" s="237"/>
      <c r="M150" s="238"/>
      <c r="N150" s="239"/>
      <c r="O150" s="239"/>
      <c r="P150" s="239"/>
      <c r="Q150" s="239"/>
      <c r="R150" s="239"/>
      <c r="S150" s="239"/>
      <c r="T150" s="240"/>
      <c r="AT150" s="241" t="s">
        <v>144</v>
      </c>
      <c r="AU150" s="241" t="s">
        <v>81</v>
      </c>
      <c r="AV150" s="12" t="s">
        <v>81</v>
      </c>
      <c r="AW150" s="12" t="s">
        <v>33</v>
      </c>
      <c r="AX150" s="12" t="s">
        <v>72</v>
      </c>
      <c r="AY150" s="241" t="s">
        <v>133</v>
      </c>
    </row>
    <row r="151" s="13" customFormat="1">
      <c r="B151" s="242"/>
      <c r="C151" s="243"/>
      <c r="D151" s="218" t="s">
        <v>144</v>
      </c>
      <c r="E151" s="244" t="s">
        <v>1</v>
      </c>
      <c r="F151" s="245" t="s">
        <v>149</v>
      </c>
      <c r="G151" s="243"/>
      <c r="H151" s="246">
        <v>11.199999999999999</v>
      </c>
      <c r="I151" s="247"/>
      <c r="J151" s="243"/>
      <c r="K151" s="243"/>
      <c r="L151" s="248"/>
      <c r="M151" s="249"/>
      <c r="N151" s="250"/>
      <c r="O151" s="250"/>
      <c r="P151" s="250"/>
      <c r="Q151" s="250"/>
      <c r="R151" s="250"/>
      <c r="S151" s="250"/>
      <c r="T151" s="251"/>
      <c r="AT151" s="252" t="s">
        <v>144</v>
      </c>
      <c r="AU151" s="252" t="s">
        <v>81</v>
      </c>
      <c r="AV151" s="13" t="s">
        <v>140</v>
      </c>
      <c r="AW151" s="13" t="s">
        <v>33</v>
      </c>
      <c r="AX151" s="13" t="s">
        <v>79</v>
      </c>
      <c r="AY151" s="252" t="s">
        <v>133</v>
      </c>
    </row>
    <row r="152" s="1" customFormat="1" ht="16.5" customHeight="1">
      <c r="B152" s="37"/>
      <c r="C152" s="206" t="s">
        <v>201</v>
      </c>
      <c r="D152" s="206" t="s">
        <v>135</v>
      </c>
      <c r="E152" s="207" t="s">
        <v>202</v>
      </c>
      <c r="F152" s="208" t="s">
        <v>203</v>
      </c>
      <c r="G152" s="209" t="s">
        <v>196</v>
      </c>
      <c r="H152" s="210">
        <v>34.799999999999997</v>
      </c>
      <c r="I152" s="211"/>
      <c r="J152" s="212">
        <f>ROUND(I152*H152,2)</f>
        <v>0</v>
      </c>
      <c r="K152" s="208" t="s">
        <v>139</v>
      </c>
      <c r="L152" s="42"/>
      <c r="M152" s="213" t="s">
        <v>1</v>
      </c>
      <c r="N152" s="214" t="s">
        <v>43</v>
      </c>
      <c r="O152" s="78"/>
      <c r="P152" s="215">
        <f>O152*H152</f>
        <v>0</v>
      </c>
      <c r="Q152" s="215">
        <v>0.036900000000000002</v>
      </c>
      <c r="R152" s="215">
        <f>Q152*H152</f>
        <v>1.2841199999999999</v>
      </c>
      <c r="S152" s="215">
        <v>0</v>
      </c>
      <c r="T152" s="216">
        <f>S152*H152</f>
        <v>0</v>
      </c>
      <c r="AR152" s="16" t="s">
        <v>140</v>
      </c>
      <c r="AT152" s="16" t="s">
        <v>135</v>
      </c>
      <c r="AU152" s="16" t="s">
        <v>81</v>
      </c>
      <c r="AY152" s="16" t="s">
        <v>133</v>
      </c>
      <c r="BE152" s="217">
        <f>IF(N152="základní",J152,0)</f>
        <v>0</v>
      </c>
      <c r="BF152" s="217">
        <f>IF(N152="snížená",J152,0)</f>
        <v>0</v>
      </c>
      <c r="BG152" s="217">
        <f>IF(N152="zákl. přenesená",J152,0)</f>
        <v>0</v>
      </c>
      <c r="BH152" s="217">
        <f>IF(N152="sníž. přenesená",J152,0)</f>
        <v>0</v>
      </c>
      <c r="BI152" s="217">
        <f>IF(N152="nulová",J152,0)</f>
        <v>0</v>
      </c>
      <c r="BJ152" s="16" t="s">
        <v>79</v>
      </c>
      <c r="BK152" s="217">
        <f>ROUND(I152*H152,2)</f>
        <v>0</v>
      </c>
      <c r="BL152" s="16" t="s">
        <v>140</v>
      </c>
      <c r="BM152" s="16" t="s">
        <v>204</v>
      </c>
    </row>
    <row r="153" s="1" customFormat="1">
      <c r="B153" s="37"/>
      <c r="C153" s="38"/>
      <c r="D153" s="218" t="s">
        <v>142</v>
      </c>
      <c r="E153" s="38"/>
      <c r="F153" s="219" t="s">
        <v>203</v>
      </c>
      <c r="G153" s="38"/>
      <c r="H153" s="38"/>
      <c r="I153" s="131"/>
      <c r="J153" s="38"/>
      <c r="K153" s="38"/>
      <c r="L153" s="42"/>
      <c r="M153" s="220"/>
      <c r="N153" s="78"/>
      <c r="O153" s="78"/>
      <c r="P153" s="78"/>
      <c r="Q153" s="78"/>
      <c r="R153" s="78"/>
      <c r="S153" s="78"/>
      <c r="T153" s="79"/>
      <c r="AT153" s="16" t="s">
        <v>142</v>
      </c>
      <c r="AU153" s="16" t="s">
        <v>81</v>
      </c>
    </row>
    <row r="154" s="11" customFormat="1">
      <c r="B154" s="221"/>
      <c r="C154" s="222"/>
      <c r="D154" s="218" t="s">
        <v>144</v>
      </c>
      <c r="E154" s="223" t="s">
        <v>1</v>
      </c>
      <c r="F154" s="224" t="s">
        <v>205</v>
      </c>
      <c r="G154" s="222"/>
      <c r="H154" s="223" t="s">
        <v>1</v>
      </c>
      <c r="I154" s="225"/>
      <c r="J154" s="222"/>
      <c r="K154" s="222"/>
      <c r="L154" s="226"/>
      <c r="M154" s="227"/>
      <c r="N154" s="228"/>
      <c r="O154" s="228"/>
      <c r="P154" s="228"/>
      <c r="Q154" s="228"/>
      <c r="R154" s="228"/>
      <c r="S154" s="228"/>
      <c r="T154" s="229"/>
      <c r="AT154" s="230" t="s">
        <v>144</v>
      </c>
      <c r="AU154" s="230" t="s">
        <v>81</v>
      </c>
      <c r="AV154" s="11" t="s">
        <v>79</v>
      </c>
      <c r="AW154" s="11" t="s">
        <v>33</v>
      </c>
      <c r="AX154" s="11" t="s">
        <v>72</v>
      </c>
      <c r="AY154" s="230" t="s">
        <v>133</v>
      </c>
    </row>
    <row r="155" s="12" customFormat="1">
      <c r="B155" s="231"/>
      <c r="C155" s="232"/>
      <c r="D155" s="218" t="s">
        <v>144</v>
      </c>
      <c r="E155" s="233" t="s">
        <v>1</v>
      </c>
      <c r="F155" s="234" t="s">
        <v>206</v>
      </c>
      <c r="G155" s="232"/>
      <c r="H155" s="235">
        <v>9.8000000000000007</v>
      </c>
      <c r="I155" s="236"/>
      <c r="J155" s="232"/>
      <c r="K155" s="232"/>
      <c r="L155" s="237"/>
      <c r="M155" s="238"/>
      <c r="N155" s="239"/>
      <c r="O155" s="239"/>
      <c r="P155" s="239"/>
      <c r="Q155" s="239"/>
      <c r="R155" s="239"/>
      <c r="S155" s="239"/>
      <c r="T155" s="240"/>
      <c r="AT155" s="241" t="s">
        <v>144</v>
      </c>
      <c r="AU155" s="241" t="s">
        <v>81</v>
      </c>
      <c r="AV155" s="12" t="s">
        <v>81</v>
      </c>
      <c r="AW155" s="12" t="s">
        <v>33</v>
      </c>
      <c r="AX155" s="12" t="s">
        <v>72</v>
      </c>
      <c r="AY155" s="241" t="s">
        <v>133</v>
      </c>
    </row>
    <row r="156" s="12" customFormat="1">
      <c r="B156" s="231"/>
      <c r="C156" s="232"/>
      <c r="D156" s="218" t="s">
        <v>144</v>
      </c>
      <c r="E156" s="233" t="s">
        <v>1</v>
      </c>
      <c r="F156" s="234" t="s">
        <v>207</v>
      </c>
      <c r="G156" s="232"/>
      <c r="H156" s="235">
        <v>25</v>
      </c>
      <c r="I156" s="236"/>
      <c r="J156" s="232"/>
      <c r="K156" s="232"/>
      <c r="L156" s="237"/>
      <c r="M156" s="238"/>
      <c r="N156" s="239"/>
      <c r="O156" s="239"/>
      <c r="P156" s="239"/>
      <c r="Q156" s="239"/>
      <c r="R156" s="239"/>
      <c r="S156" s="239"/>
      <c r="T156" s="240"/>
      <c r="AT156" s="241" t="s">
        <v>144</v>
      </c>
      <c r="AU156" s="241" t="s">
        <v>81</v>
      </c>
      <c r="AV156" s="12" t="s">
        <v>81</v>
      </c>
      <c r="AW156" s="12" t="s">
        <v>33</v>
      </c>
      <c r="AX156" s="12" t="s">
        <v>72</v>
      </c>
      <c r="AY156" s="241" t="s">
        <v>133</v>
      </c>
    </row>
    <row r="157" s="13" customFormat="1">
      <c r="B157" s="242"/>
      <c r="C157" s="243"/>
      <c r="D157" s="218" t="s">
        <v>144</v>
      </c>
      <c r="E157" s="244" t="s">
        <v>1</v>
      </c>
      <c r="F157" s="245" t="s">
        <v>149</v>
      </c>
      <c r="G157" s="243"/>
      <c r="H157" s="246">
        <v>34.799999999999997</v>
      </c>
      <c r="I157" s="247"/>
      <c r="J157" s="243"/>
      <c r="K157" s="243"/>
      <c r="L157" s="248"/>
      <c r="M157" s="249"/>
      <c r="N157" s="250"/>
      <c r="O157" s="250"/>
      <c r="P157" s="250"/>
      <c r="Q157" s="250"/>
      <c r="R157" s="250"/>
      <c r="S157" s="250"/>
      <c r="T157" s="251"/>
      <c r="AT157" s="252" t="s">
        <v>144</v>
      </c>
      <c r="AU157" s="252" t="s">
        <v>81</v>
      </c>
      <c r="AV157" s="13" t="s">
        <v>140</v>
      </c>
      <c r="AW157" s="13" t="s">
        <v>33</v>
      </c>
      <c r="AX157" s="13" t="s">
        <v>79</v>
      </c>
      <c r="AY157" s="252" t="s">
        <v>133</v>
      </c>
    </row>
    <row r="158" s="1" customFormat="1" ht="16.5" customHeight="1">
      <c r="B158" s="37"/>
      <c r="C158" s="206" t="s">
        <v>208</v>
      </c>
      <c r="D158" s="206" t="s">
        <v>135</v>
      </c>
      <c r="E158" s="207" t="s">
        <v>209</v>
      </c>
      <c r="F158" s="208" t="s">
        <v>210</v>
      </c>
      <c r="G158" s="209" t="s">
        <v>211</v>
      </c>
      <c r="H158" s="210">
        <v>76.108000000000004</v>
      </c>
      <c r="I158" s="211"/>
      <c r="J158" s="212">
        <f>ROUND(I158*H158,2)</f>
        <v>0</v>
      </c>
      <c r="K158" s="208" t="s">
        <v>139</v>
      </c>
      <c r="L158" s="42"/>
      <c r="M158" s="213" t="s">
        <v>1</v>
      </c>
      <c r="N158" s="214" t="s">
        <v>43</v>
      </c>
      <c r="O158" s="78"/>
      <c r="P158" s="215">
        <f>O158*H158</f>
        <v>0</v>
      </c>
      <c r="Q158" s="215">
        <v>0</v>
      </c>
      <c r="R158" s="215">
        <f>Q158*H158</f>
        <v>0</v>
      </c>
      <c r="S158" s="215">
        <v>0</v>
      </c>
      <c r="T158" s="216">
        <f>S158*H158</f>
        <v>0</v>
      </c>
      <c r="AR158" s="16" t="s">
        <v>140</v>
      </c>
      <c r="AT158" s="16" t="s">
        <v>135</v>
      </c>
      <c r="AU158" s="16" t="s">
        <v>81</v>
      </c>
      <c r="AY158" s="16" t="s">
        <v>133</v>
      </c>
      <c r="BE158" s="217">
        <f>IF(N158="základní",J158,0)</f>
        <v>0</v>
      </c>
      <c r="BF158" s="217">
        <f>IF(N158="snížená",J158,0)</f>
        <v>0</v>
      </c>
      <c r="BG158" s="217">
        <f>IF(N158="zákl. přenesená",J158,0)</f>
        <v>0</v>
      </c>
      <c r="BH158" s="217">
        <f>IF(N158="sníž. přenesená",J158,0)</f>
        <v>0</v>
      </c>
      <c r="BI158" s="217">
        <f>IF(N158="nulová",J158,0)</f>
        <v>0</v>
      </c>
      <c r="BJ158" s="16" t="s">
        <v>79</v>
      </c>
      <c r="BK158" s="217">
        <f>ROUND(I158*H158,2)</f>
        <v>0</v>
      </c>
      <c r="BL158" s="16" t="s">
        <v>140</v>
      </c>
      <c r="BM158" s="16" t="s">
        <v>212</v>
      </c>
    </row>
    <row r="159" s="1" customFormat="1">
      <c r="B159" s="37"/>
      <c r="C159" s="38"/>
      <c r="D159" s="218" t="s">
        <v>142</v>
      </c>
      <c r="E159" s="38"/>
      <c r="F159" s="219" t="s">
        <v>210</v>
      </c>
      <c r="G159" s="38"/>
      <c r="H159" s="38"/>
      <c r="I159" s="131"/>
      <c r="J159" s="38"/>
      <c r="K159" s="38"/>
      <c r="L159" s="42"/>
      <c r="M159" s="220"/>
      <c r="N159" s="78"/>
      <c r="O159" s="78"/>
      <c r="P159" s="78"/>
      <c r="Q159" s="78"/>
      <c r="R159" s="78"/>
      <c r="S159" s="78"/>
      <c r="T159" s="79"/>
      <c r="AT159" s="16" t="s">
        <v>142</v>
      </c>
      <c r="AU159" s="16" t="s">
        <v>81</v>
      </c>
    </row>
    <row r="160" s="11" customFormat="1">
      <c r="B160" s="221"/>
      <c r="C160" s="222"/>
      <c r="D160" s="218" t="s">
        <v>144</v>
      </c>
      <c r="E160" s="223" t="s">
        <v>1</v>
      </c>
      <c r="F160" s="224" t="s">
        <v>198</v>
      </c>
      <c r="G160" s="222"/>
      <c r="H160" s="223" t="s">
        <v>1</v>
      </c>
      <c r="I160" s="225"/>
      <c r="J160" s="222"/>
      <c r="K160" s="222"/>
      <c r="L160" s="226"/>
      <c r="M160" s="227"/>
      <c r="N160" s="228"/>
      <c r="O160" s="228"/>
      <c r="P160" s="228"/>
      <c r="Q160" s="228"/>
      <c r="R160" s="228"/>
      <c r="S160" s="228"/>
      <c r="T160" s="229"/>
      <c r="AT160" s="230" t="s">
        <v>144</v>
      </c>
      <c r="AU160" s="230" t="s">
        <v>81</v>
      </c>
      <c r="AV160" s="11" t="s">
        <v>79</v>
      </c>
      <c r="AW160" s="11" t="s">
        <v>33</v>
      </c>
      <c r="AX160" s="11" t="s">
        <v>72</v>
      </c>
      <c r="AY160" s="230" t="s">
        <v>133</v>
      </c>
    </row>
    <row r="161" s="11" customFormat="1">
      <c r="B161" s="221"/>
      <c r="C161" s="222"/>
      <c r="D161" s="218" t="s">
        <v>144</v>
      </c>
      <c r="E161" s="223" t="s">
        <v>1</v>
      </c>
      <c r="F161" s="224" t="s">
        <v>213</v>
      </c>
      <c r="G161" s="222"/>
      <c r="H161" s="223" t="s">
        <v>1</v>
      </c>
      <c r="I161" s="225"/>
      <c r="J161" s="222"/>
      <c r="K161" s="222"/>
      <c r="L161" s="226"/>
      <c r="M161" s="227"/>
      <c r="N161" s="228"/>
      <c r="O161" s="228"/>
      <c r="P161" s="228"/>
      <c r="Q161" s="228"/>
      <c r="R161" s="228"/>
      <c r="S161" s="228"/>
      <c r="T161" s="229"/>
      <c r="AT161" s="230" t="s">
        <v>144</v>
      </c>
      <c r="AU161" s="230" t="s">
        <v>81</v>
      </c>
      <c r="AV161" s="11" t="s">
        <v>79</v>
      </c>
      <c r="AW161" s="11" t="s">
        <v>33</v>
      </c>
      <c r="AX161" s="11" t="s">
        <v>72</v>
      </c>
      <c r="AY161" s="230" t="s">
        <v>133</v>
      </c>
    </row>
    <row r="162" s="12" customFormat="1">
      <c r="B162" s="231"/>
      <c r="C162" s="232"/>
      <c r="D162" s="218" t="s">
        <v>144</v>
      </c>
      <c r="E162" s="233" t="s">
        <v>1</v>
      </c>
      <c r="F162" s="234" t="s">
        <v>214</v>
      </c>
      <c r="G162" s="232"/>
      <c r="H162" s="235">
        <v>40.688000000000002</v>
      </c>
      <c r="I162" s="236"/>
      <c r="J162" s="232"/>
      <c r="K162" s="232"/>
      <c r="L162" s="237"/>
      <c r="M162" s="238"/>
      <c r="N162" s="239"/>
      <c r="O162" s="239"/>
      <c r="P162" s="239"/>
      <c r="Q162" s="239"/>
      <c r="R162" s="239"/>
      <c r="S162" s="239"/>
      <c r="T162" s="240"/>
      <c r="AT162" s="241" t="s">
        <v>144</v>
      </c>
      <c r="AU162" s="241" t="s">
        <v>81</v>
      </c>
      <c r="AV162" s="12" t="s">
        <v>81</v>
      </c>
      <c r="AW162" s="12" t="s">
        <v>33</v>
      </c>
      <c r="AX162" s="12" t="s">
        <v>72</v>
      </c>
      <c r="AY162" s="241" t="s">
        <v>133</v>
      </c>
    </row>
    <row r="163" s="12" customFormat="1">
      <c r="B163" s="231"/>
      <c r="C163" s="232"/>
      <c r="D163" s="218" t="s">
        <v>144</v>
      </c>
      <c r="E163" s="233" t="s">
        <v>1</v>
      </c>
      <c r="F163" s="234" t="s">
        <v>215</v>
      </c>
      <c r="G163" s="232"/>
      <c r="H163" s="235">
        <v>8.4659999999999993</v>
      </c>
      <c r="I163" s="236"/>
      <c r="J163" s="232"/>
      <c r="K163" s="232"/>
      <c r="L163" s="237"/>
      <c r="M163" s="238"/>
      <c r="N163" s="239"/>
      <c r="O163" s="239"/>
      <c r="P163" s="239"/>
      <c r="Q163" s="239"/>
      <c r="R163" s="239"/>
      <c r="S163" s="239"/>
      <c r="T163" s="240"/>
      <c r="AT163" s="241" t="s">
        <v>144</v>
      </c>
      <c r="AU163" s="241" t="s">
        <v>81</v>
      </c>
      <c r="AV163" s="12" t="s">
        <v>81</v>
      </c>
      <c r="AW163" s="12" t="s">
        <v>33</v>
      </c>
      <c r="AX163" s="12" t="s">
        <v>72</v>
      </c>
      <c r="AY163" s="241" t="s">
        <v>133</v>
      </c>
    </row>
    <row r="164" s="12" customFormat="1">
      <c r="B164" s="231"/>
      <c r="C164" s="232"/>
      <c r="D164" s="218" t="s">
        <v>144</v>
      </c>
      <c r="E164" s="233" t="s">
        <v>1</v>
      </c>
      <c r="F164" s="234" t="s">
        <v>216</v>
      </c>
      <c r="G164" s="232"/>
      <c r="H164" s="235">
        <v>3.5739999999999998</v>
      </c>
      <c r="I164" s="236"/>
      <c r="J164" s="232"/>
      <c r="K164" s="232"/>
      <c r="L164" s="237"/>
      <c r="M164" s="238"/>
      <c r="N164" s="239"/>
      <c r="O164" s="239"/>
      <c r="P164" s="239"/>
      <c r="Q164" s="239"/>
      <c r="R164" s="239"/>
      <c r="S164" s="239"/>
      <c r="T164" s="240"/>
      <c r="AT164" s="241" t="s">
        <v>144</v>
      </c>
      <c r="AU164" s="241" t="s">
        <v>81</v>
      </c>
      <c r="AV164" s="12" t="s">
        <v>81</v>
      </c>
      <c r="AW164" s="12" t="s">
        <v>33</v>
      </c>
      <c r="AX164" s="12" t="s">
        <v>72</v>
      </c>
      <c r="AY164" s="241" t="s">
        <v>133</v>
      </c>
    </row>
    <row r="165" s="11" customFormat="1">
      <c r="B165" s="221"/>
      <c r="C165" s="222"/>
      <c r="D165" s="218" t="s">
        <v>144</v>
      </c>
      <c r="E165" s="223" t="s">
        <v>1</v>
      </c>
      <c r="F165" s="224" t="s">
        <v>217</v>
      </c>
      <c r="G165" s="222"/>
      <c r="H165" s="223" t="s">
        <v>1</v>
      </c>
      <c r="I165" s="225"/>
      <c r="J165" s="222"/>
      <c r="K165" s="222"/>
      <c r="L165" s="226"/>
      <c r="M165" s="227"/>
      <c r="N165" s="228"/>
      <c r="O165" s="228"/>
      <c r="P165" s="228"/>
      <c r="Q165" s="228"/>
      <c r="R165" s="228"/>
      <c r="S165" s="228"/>
      <c r="T165" s="229"/>
      <c r="AT165" s="230" t="s">
        <v>144</v>
      </c>
      <c r="AU165" s="230" t="s">
        <v>81</v>
      </c>
      <c r="AV165" s="11" t="s">
        <v>79</v>
      </c>
      <c r="AW165" s="11" t="s">
        <v>33</v>
      </c>
      <c r="AX165" s="11" t="s">
        <v>72</v>
      </c>
      <c r="AY165" s="230" t="s">
        <v>133</v>
      </c>
    </row>
    <row r="166" s="12" customFormat="1">
      <c r="B166" s="231"/>
      <c r="C166" s="232"/>
      <c r="D166" s="218" t="s">
        <v>144</v>
      </c>
      <c r="E166" s="233" t="s">
        <v>1</v>
      </c>
      <c r="F166" s="234" t="s">
        <v>218</v>
      </c>
      <c r="G166" s="232"/>
      <c r="H166" s="235">
        <v>15.949999999999999</v>
      </c>
      <c r="I166" s="236"/>
      <c r="J166" s="232"/>
      <c r="K166" s="232"/>
      <c r="L166" s="237"/>
      <c r="M166" s="238"/>
      <c r="N166" s="239"/>
      <c r="O166" s="239"/>
      <c r="P166" s="239"/>
      <c r="Q166" s="239"/>
      <c r="R166" s="239"/>
      <c r="S166" s="239"/>
      <c r="T166" s="240"/>
      <c r="AT166" s="241" t="s">
        <v>144</v>
      </c>
      <c r="AU166" s="241" t="s">
        <v>81</v>
      </c>
      <c r="AV166" s="12" t="s">
        <v>81</v>
      </c>
      <c r="AW166" s="12" t="s">
        <v>33</v>
      </c>
      <c r="AX166" s="12" t="s">
        <v>72</v>
      </c>
      <c r="AY166" s="241" t="s">
        <v>133</v>
      </c>
    </row>
    <row r="167" s="12" customFormat="1">
      <c r="B167" s="231"/>
      <c r="C167" s="232"/>
      <c r="D167" s="218" t="s">
        <v>144</v>
      </c>
      <c r="E167" s="233" t="s">
        <v>1</v>
      </c>
      <c r="F167" s="234" t="s">
        <v>219</v>
      </c>
      <c r="G167" s="232"/>
      <c r="H167" s="235">
        <v>2.4260000000000002</v>
      </c>
      <c r="I167" s="236"/>
      <c r="J167" s="232"/>
      <c r="K167" s="232"/>
      <c r="L167" s="237"/>
      <c r="M167" s="238"/>
      <c r="N167" s="239"/>
      <c r="O167" s="239"/>
      <c r="P167" s="239"/>
      <c r="Q167" s="239"/>
      <c r="R167" s="239"/>
      <c r="S167" s="239"/>
      <c r="T167" s="240"/>
      <c r="AT167" s="241" t="s">
        <v>144</v>
      </c>
      <c r="AU167" s="241" t="s">
        <v>81</v>
      </c>
      <c r="AV167" s="12" t="s">
        <v>81</v>
      </c>
      <c r="AW167" s="12" t="s">
        <v>33</v>
      </c>
      <c r="AX167" s="12" t="s">
        <v>72</v>
      </c>
      <c r="AY167" s="241" t="s">
        <v>133</v>
      </c>
    </row>
    <row r="168" s="12" customFormat="1">
      <c r="B168" s="231"/>
      <c r="C168" s="232"/>
      <c r="D168" s="218" t="s">
        <v>144</v>
      </c>
      <c r="E168" s="233" t="s">
        <v>1</v>
      </c>
      <c r="F168" s="234" t="s">
        <v>220</v>
      </c>
      <c r="G168" s="232"/>
      <c r="H168" s="235">
        <v>5.0039999999999996</v>
      </c>
      <c r="I168" s="236"/>
      <c r="J168" s="232"/>
      <c r="K168" s="232"/>
      <c r="L168" s="237"/>
      <c r="M168" s="238"/>
      <c r="N168" s="239"/>
      <c r="O168" s="239"/>
      <c r="P168" s="239"/>
      <c r="Q168" s="239"/>
      <c r="R168" s="239"/>
      <c r="S168" s="239"/>
      <c r="T168" s="240"/>
      <c r="AT168" s="241" t="s">
        <v>144</v>
      </c>
      <c r="AU168" s="241" t="s">
        <v>81</v>
      </c>
      <c r="AV168" s="12" t="s">
        <v>81</v>
      </c>
      <c r="AW168" s="12" t="s">
        <v>33</v>
      </c>
      <c r="AX168" s="12" t="s">
        <v>72</v>
      </c>
      <c r="AY168" s="241" t="s">
        <v>133</v>
      </c>
    </row>
    <row r="169" s="13" customFormat="1">
      <c r="B169" s="242"/>
      <c r="C169" s="243"/>
      <c r="D169" s="218" t="s">
        <v>144</v>
      </c>
      <c r="E169" s="244" t="s">
        <v>1</v>
      </c>
      <c r="F169" s="245" t="s">
        <v>149</v>
      </c>
      <c r="G169" s="243"/>
      <c r="H169" s="246">
        <v>76.108000000000004</v>
      </c>
      <c r="I169" s="247"/>
      <c r="J169" s="243"/>
      <c r="K169" s="243"/>
      <c r="L169" s="248"/>
      <c r="M169" s="249"/>
      <c r="N169" s="250"/>
      <c r="O169" s="250"/>
      <c r="P169" s="250"/>
      <c r="Q169" s="250"/>
      <c r="R169" s="250"/>
      <c r="S169" s="250"/>
      <c r="T169" s="251"/>
      <c r="AT169" s="252" t="s">
        <v>144</v>
      </c>
      <c r="AU169" s="252" t="s">
        <v>81</v>
      </c>
      <c r="AV169" s="13" t="s">
        <v>140</v>
      </c>
      <c r="AW169" s="13" t="s">
        <v>33</v>
      </c>
      <c r="AX169" s="13" t="s">
        <v>79</v>
      </c>
      <c r="AY169" s="252" t="s">
        <v>133</v>
      </c>
    </row>
    <row r="170" s="1" customFormat="1" ht="16.5" customHeight="1">
      <c r="B170" s="37"/>
      <c r="C170" s="206" t="s">
        <v>221</v>
      </c>
      <c r="D170" s="206" t="s">
        <v>135</v>
      </c>
      <c r="E170" s="207" t="s">
        <v>222</v>
      </c>
      <c r="F170" s="208" t="s">
        <v>223</v>
      </c>
      <c r="G170" s="209" t="s">
        <v>211</v>
      </c>
      <c r="H170" s="210">
        <v>17.039999999999999</v>
      </c>
      <c r="I170" s="211"/>
      <c r="J170" s="212">
        <f>ROUND(I170*H170,2)</f>
        <v>0</v>
      </c>
      <c r="K170" s="208" t="s">
        <v>139</v>
      </c>
      <c r="L170" s="42"/>
      <c r="M170" s="213" t="s">
        <v>1</v>
      </c>
      <c r="N170" s="214" t="s">
        <v>43</v>
      </c>
      <c r="O170" s="78"/>
      <c r="P170" s="215">
        <f>O170*H170</f>
        <v>0</v>
      </c>
      <c r="Q170" s="215">
        <v>0</v>
      </c>
      <c r="R170" s="215">
        <f>Q170*H170</f>
        <v>0</v>
      </c>
      <c r="S170" s="215">
        <v>0</v>
      </c>
      <c r="T170" s="216">
        <f>S170*H170</f>
        <v>0</v>
      </c>
      <c r="AR170" s="16" t="s">
        <v>140</v>
      </c>
      <c r="AT170" s="16" t="s">
        <v>135</v>
      </c>
      <c r="AU170" s="16" t="s">
        <v>81</v>
      </c>
      <c r="AY170" s="16" t="s">
        <v>133</v>
      </c>
      <c r="BE170" s="217">
        <f>IF(N170="základní",J170,0)</f>
        <v>0</v>
      </c>
      <c r="BF170" s="217">
        <f>IF(N170="snížená",J170,0)</f>
        <v>0</v>
      </c>
      <c r="BG170" s="217">
        <f>IF(N170="zákl. přenesená",J170,0)</f>
        <v>0</v>
      </c>
      <c r="BH170" s="217">
        <f>IF(N170="sníž. přenesená",J170,0)</f>
        <v>0</v>
      </c>
      <c r="BI170" s="217">
        <f>IF(N170="nulová",J170,0)</f>
        <v>0</v>
      </c>
      <c r="BJ170" s="16" t="s">
        <v>79</v>
      </c>
      <c r="BK170" s="217">
        <f>ROUND(I170*H170,2)</f>
        <v>0</v>
      </c>
      <c r="BL170" s="16" t="s">
        <v>140</v>
      </c>
      <c r="BM170" s="16" t="s">
        <v>224</v>
      </c>
    </row>
    <row r="171" s="1" customFormat="1">
      <c r="B171" s="37"/>
      <c r="C171" s="38"/>
      <c r="D171" s="218" t="s">
        <v>142</v>
      </c>
      <c r="E171" s="38"/>
      <c r="F171" s="219" t="s">
        <v>223</v>
      </c>
      <c r="G171" s="38"/>
      <c r="H171" s="38"/>
      <c r="I171" s="131"/>
      <c r="J171" s="38"/>
      <c r="K171" s="38"/>
      <c r="L171" s="42"/>
      <c r="M171" s="220"/>
      <c r="N171" s="78"/>
      <c r="O171" s="78"/>
      <c r="P171" s="78"/>
      <c r="Q171" s="78"/>
      <c r="R171" s="78"/>
      <c r="S171" s="78"/>
      <c r="T171" s="79"/>
      <c r="AT171" s="16" t="s">
        <v>142</v>
      </c>
      <c r="AU171" s="16" t="s">
        <v>81</v>
      </c>
    </row>
    <row r="172" s="11" customFormat="1">
      <c r="B172" s="221"/>
      <c r="C172" s="222"/>
      <c r="D172" s="218" t="s">
        <v>144</v>
      </c>
      <c r="E172" s="223" t="s">
        <v>1</v>
      </c>
      <c r="F172" s="224" t="s">
        <v>225</v>
      </c>
      <c r="G172" s="222"/>
      <c r="H172" s="223" t="s">
        <v>1</v>
      </c>
      <c r="I172" s="225"/>
      <c r="J172" s="222"/>
      <c r="K172" s="222"/>
      <c r="L172" s="226"/>
      <c r="M172" s="227"/>
      <c r="N172" s="228"/>
      <c r="O172" s="228"/>
      <c r="P172" s="228"/>
      <c r="Q172" s="228"/>
      <c r="R172" s="228"/>
      <c r="S172" s="228"/>
      <c r="T172" s="229"/>
      <c r="AT172" s="230" t="s">
        <v>144</v>
      </c>
      <c r="AU172" s="230" t="s">
        <v>81</v>
      </c>
      <c r="AV172" s="11" t="s">
        <v>79</v>
      </c>
      <c r="AW172" s="11" t="s">
        <v>33</v>
      </c>
      <c r="AX172" s="11" t="s">
        <v>72</v>
      </c>
      <c r="AY172" s="230" t="s">
        <v>133</v>
      </c>
    </row>
    <row r="173" s="11" customFormat="1">
      <c r="B173" s="221"/>
      <c r="C173" s="222"/>
      <c r="D173" s="218" t="s">
        <v>144</v>
      </c>
      <c r="E173" s="223" t="s">
        <v>1</v>
      </c>
      <c r="F173" s="224" t="s">
        <v>226</v>
      </c>
      <c r="G173" s="222"/>
      <c r="H173" s="223" t="s">
        <v>1</v>
      </c>
      <c r="I173" s="225"/>
      <c r="J173" s="222"/>
      <c r="K173" s="222"/>
      <c r="L173" s="226"/>
      <c r="M173" s="227"/>
      <c r="N173" s="228"/>
      <c r="O173" s="228"/>
      <c r="P173" s="228"/>
      <c r="Q173" s="228"/>
      <c r="R173" s="228"/>
      <c r="S173" s="228"/>
      <c r="T173" s="229"/>
      <c r="AT173" s="230" t="s">
        <v>144</v>
      </c>
      <c r="AU173" s="230" t="s">
        <v>81</v>
      </c>
      <c r="AV173" s="11" t="s">
        <v>79</v>
      </c>
      <c r="AW173" s="11" t="s">
        <v>33</v>
      </c>
      <c r="AX173" s="11" t="s">
        <v>72</v>
      </c>
      <c r="AY173" s="230" t="s">
        <v>133</v>
      </c>
    </row>
    <row r="174" s="12" customFormat="1">
      <c r="B174" s="231"/>
      <c r="C174" s="232"/>
      <c r="D174" s="218" t="s">
        <v>144</v>
      </c>
      <c r="E174" s="233" t="s">
        <v>1</v>
      </c>
      <c r="F174" s="234" t="s">
        <v>227</v>
      </c>
      <c r="G174" s="232"/>
      <c r="H174" s="235">
        <v>5.6399999999999997</v>
      </c>
      <c r="I174" s="236"/>
      <c r="J174" s="232"/>
      <c r="K174" s="232"/>
      <c r="L174" s="237"/>
      <c r="M174" s="238"/>
      <c r="N174" s="239"/>
      <c r="O174" s="239"/>
      <c r="P174" s="239"/>
      <c r="Q174" s="239"/>
      <c r="R174" s="239"/>
      <c r="S174" s="239"/>
      <c r="T174" s="240"/>
      <c r="AT174" s="241" t="s">
        <v>144</v>
      </c>
      <c r="AU174" s="241" t="s">
        <v>81</v>
      </c>
      <c r="AV174" s="12" t="s">
        <v>81</v>
      </c>
      <c r="AW174" s="12" t="s">
        <v>33</v>
      </c>
      <c r="AX174" s="12" t="s">
        <v>72</v>
      </c>
      <c r="AY174" s="241" t="s">
        <v>133</v>
      </c>
    </row>
    <row r="175" s="12" customFormat="1">
      <c r="B175" s="231"/>
      <c r="C175" s="232"/>
      <c r="D175" s="218" t="s">
        <v>144</v>
      </c>
      <c r="E175" s="233" t="s">
        <v>1</v>
      </c>
      <c r="F175" s="234" t="s">
        <v>228</v>
      </c>
      <c r="G175" s="232"/>
      <c r="H175" s="235">
        <v>6.6900000000000004</v>
      </c>
      <c r="I175" s="236"/>
      <c r="J175" s="232"/>
      <c r="K175" s="232"/>
      <c r="L175" s="237"/>
      <c r="M175" s="238"/>
      <c r="N175" s="239"/>
      <c r="O175" s="239"/>
      <c r="P175" s="239"/>
      <c r="Q175" s="239"/>
      <c r="R175" s="239"/>
      <c r="S175" s="239"/>
      <c r="T175" s="240"/>
      <c r="AT175" s="241" t="s">
        <v>144</v>
      </c>
      <c r="AU175" s="241" t="s">
        <v>81</v>
      </c>
      <c r="AV175" s="12" t="s">
        <v>81</v>
      </c>
      <c r="AW175" s="12" t="s">
        <v>33</v>
      </c>
      <c r="AX175" s="12" t="s">
        <v>72</v>
      </c>
      <c r="AY175" s="241" t="s">
        <v>133</v>
      </c>
    </row>
    <row r="176" s="12" customFormat="1">
      <c r="B176" s="231"/>
      <c r="C176" s="232"/>
      <c r="D176" s="218" t="s">
        <v>144</v>
      </c>
      <c r="E176" s="233" t="s">
        <v>1</v>
      </c>
      <c r="F176" s="234" t="s">
        <v>229</v>
      </c>
      <c r="G176" s="232"/>
      <c r="H176" s="235">
        <v>4.3600000000000003</v>
      </c>
      <c r="I176" s="236"/>
      <c r="J176" s="232"/>
      <c r="K176" s="232"/>
      <c r="L176" s="237"/>
      <c r="M176" s="238"/>
      <c r="N176" s="239"/>
      <c r="O176" s="239"/>
      <c r="P176" s="239"/>
      <c r="Q176" s="239"/>
      <c r="R176" s="239"/>
      <c r="S176" s="239"/>
      <c r="T176" s="240"/>
      <c r="AT176" s="241" t="s">
        <v>144</v>
      </c>
      <c r="AU176" s="241" t="s">
        <v>81</v>
      </c>
      <c r="AV176" s="12" t="s">
        <v>81</v>
      </c>
      <c r="AW176" s="12" t="s">
        <v>33</v>
      </c>
      <c r="AX176" s="12" t="s">
        <v>72</v>
      </c>
      <c r="AY176" s="241" t="s">
        <v>133</v>
      </c>
    </row>
    <row r="177" s="12" customFormat="1">
      <c r="B177" s="231"/>
      <c r="C177" s="232"/>
      <c r="D177" s="218" t="s">
        <v>144</v>
      </c>
      <c r="E177" s="233" t="s">
        <v>1</v>
      </c>
      <c r="F177" s="234" t="s">
        <v>230</v>
      </c>
      <c r="G177" s="232"/>
      <c r="H177" s="235">
        <v>0.34999999999999998</v>
      </c>
      <c r="I177" s="236"/>
      <c r="J177" s="232"/>
      <c r="K177" s="232"/>
      <c r="L177" s="237"/>
      <c r="M177" s="238"/>
      <c r="N177" s="239"/>
      <c r="O177" s="239"/>
      <c r="P177" s="239"/>
      <c r="Q177" s="239"/>
      <c r="R177" s="239"/>
      <c r="S177" s="239"/>
      <c r="T177" s="240"/>
      <c r="AT177" s="241" t="s">
        <v>144</v>
      </c>
      <c r="AU177" s="241" t="s">
        <v>81</v>
      </c>
      <c r="AV177" s="12" t="s">
        <v>81</v>
      </c>
      <c r="AW177" s="12" t="s">
        <v>33</v>
      </c>
      <c r="AX177" s="12" t="s">
        <v>72</v>
      </c>
      <c r="AY177" s="241" t="s">
        <v>133</v>
      </c>
    </row>
    <row r="178" s="13" customFormat="1">
      <c r="B178" s="242"/>
      <c r="C178" s="243"/>
      <c r="D178" s="218" t="s">
        <v>144</v>
      </c>
      <c r="E178" s="244" t="s">
        <v>1</v>
      </c>
      <c r="F178" s="245" t="s">
        <v>149</v>
      </c>
      <c r="G178" s="243"/>
      <c r="H178" s="246">
        <v>17.039999999999999</v>
      </c>
      <c r="I178" s="247"/>
      <c r="J178" s="243"/>
      <c r="K178" s="243"/>
      <c r="L178" s="248"/>
      <c r="M178" s="249"/>
      <c r="N178" s="250"/>
      <c r="O178" s="250"/>
      <c r="P178" s="250"/>
      <c r="Q178" s="250"/>
      <c r="R178" s="250"/>
      <c r="S178" s="250"/>
      <c r="T178" s="251"/>
      <c r="AT178" s="252" t="s">
        <v>144</v>
      </c>
      <c r="AU178" s="252" t="s">
        <v>81</v>
      </c>
      <c r="AV178" s="13" t="s">
        <v>140</v>
      </c>
      <c r="AW178" s="13" t="s">
        <v>33</v>
      </c>
      <c r="AX178" s="13" t="s">
        <v>79</v>
      </c>
      <c r="AY178" s="252" t="s">
        <v>133</v>
      </c>
    </row>
    <row r="179" s="1" customFormat="1" ht="16.5" customHeight="1">
      <c r="B179" s="37"/>
      <c r="C179" s="206" t="s">
        <v>231</v>
      </c>
      <c r="D179" s="206" t="s">
        <v>135</v>
      </c>
      <c r="E179" s="207" t="s">
        <v>232</v>
      </c>
      <c r="F179" s="208" t="s">
        <v>233</v>
      </c>
      <c r="G179" s="209" t="s">
        <v>211</v>
      </c>
      <c r="H179" s="210">
        <v>38.448</v>
      </c>
      <c r="I179" s="211"/>
      <c r="J179" s="212">
        <f>ROUND(I179*H179,2)</f>
        <v>0</v>
      </c>
      <c r="K179" s="208" t="s">
        <v>139</v>
      </c>
      <c r="L179" s="42"/>
      <c r="M179" s="213" t="s">
        <v>1</v>
      </c>
      <c r="N179" s="214" t="s">
        <v>43</v>
      </c>
      <c r="O179" s="78"/>
      <c r="P179" s="215">
        <f>O179*H179</f>
        <v>0</v>
      </c>
      <c r="Q179" s="215">
        <v>0</v>
      </c>
      <c r="R179" s="215">
        <f>Q179*H179</f>
        <v>0</v>
      </c>
      <c r="S179" s="215">
        <v>0</v>
      </c>
      <c r="T179" s="216">
        <f>S179*H179</f>
        <v>0</v>
      </c>
      <c r="AR179" s="16" t="s">
        <v>140</v>
      </c>
      <c r="AT179" s="16" t="s">
        <v>135</v>
      </c>
      <c r="AU179" s="16" t="s">
        <v>81</v>
      </c>
      <c r="AY179" s="16" t="s">
        <v>133</v>
      </c>
      <c r="BE179" s="217">
        <f>IF(N179="základní",J179,0)</f>
        <v>0</v>
      </c>
      <c r="BF179" s="217">
        <f>IF(N179="snížená",J179,0)</f>
        <v>0</v>
      </c>
      <c r="BG179" s="217">
        <f>IF(N179="zákl. přenesená",J179,0)</f>
        <v>0</v>
      </c>
      <c r="BH179" s="217">
        <f>IF(N179="sníž. přenesená",J179,0)</f>
        <v>0</v>
      </c>
      <c r="BI179" s="217">
        <f>IF(N179="nulová",J179,0)</f>
        <v>0</v>
      </c>
      <c r="BJ179" s="16" t="s">
        <v>79</v>
      </c>
      <c r="BK179" s="217">
        <f>ROUND(I179*H179,2)</f>
        <v>0</v>
      </c>
      <c r="BL179" s="16" t="s">
        <v>140</v>
      </c>
      <c r="BM179" s="16" t="s">
        <v>234</v>
      </c>
    </row>
    <row r="180" s="1" customFormat="1">
      <c r="B180" s="37"/>
      <c r="C180" s="38"/>
      <c r="D180" s="218" t="s">
        <v>142</v>
      </c>
      <c r="E180" s="38"/>
      <c r="F180" s="219" t="s">
        <v>233</v>
      </c>
      <c r="G180" s="38"/>
      <c r="H180" s="38"/>
      <c r="I180" s="131"/>
      <c r="J180" s="38"/>
      <c r="K180" s="38"/>
      <c r="L180" s="42"/>
      <c r="M180" s="220"/>
      <c r="N180" s="78"/>
      <c r="O180" s="78"/>
      <c r="P180" s="78"/>
      <c r="Q180" s="78"/>
      <c r="R180" s="78"/>
      <c r="S180" s="78"/>
      <c r="T180" s="79"/>
      <c r="AT180" s="16" t="s">
        <v>142</v>
      </c>
      <c r="AU180" s="16" t="s">
        <v>81</v>
      </c>
    </row>
    <row r="181" s="11" customFormat="1">
      <c r="B181" s="221"/>
      <c r="C181" s="222"/>
      <c r="D181" s="218" t="s">
        <v>144</v>
      </c>
      <c r="E181" s="223" t="s">
        <v>1</v>
      </c>
      <c r="F181" s="224" t="s">
        <v>235</v>
      </c>
      <c r="G181" s="222"/>
      <c r="H181" s="223" t="s">
        <v>1</v>
      </c>
      <c r="I181" s="225"/>
      <c r="J181" s="222"/>
      <c r="K181" s="222"/>
      <c r="L181" s="226"/>
      <c r="M181" s="227"/>
      <c r="N181" s="228"/>
      <c r="O181" s="228"/>
      <c r="P181" s="228"/>
      <c r="Q181" s="228"/>
      <c r="R181" s="228"/>
      <c r="S181" s="228"/>
      <c r="T181" s="229"/>
      <c r="AT181" s="230" t="s">
        <v>144</v>
      </c>
      <c r="AU181" s="230" t="s">
        <v>81</v>
      </c>
      <c r="AV181" s="11" t="s">
        <v>79</v>
      </c>
      <c r="AW181" s="11" t="s">
        <v>33</v>
      </c>
      <c r="AX181" s="11" t="s">
        <v>72</v>
      </c>
      <c r="AY181" s="230" t="s">
        <v>133</v>
      </c>
    </row>
    <row r="182" s="11" customFormat="1">
      <c r="B182" s="221"/>
      <c r="C182" s="222"/>
      <c r="D182" s="218" t="s">
        <v>144</v>
      </c>
      <c r="E182" s="223" t="s">
        <v>1</v>
      </c>
      <c r="F182" s="224" t="s">
        <v>236</v>
      </c>
      <c r="G182" s="222"/>
      <c r="H182" s="223" t="s">
        <v>1</v>
      </c>
      <c r="I182" s="225"/>
      <c r="J182" s="222"/>
      <c r="K182" s="222"/>
      <c r="L182" s="226"/>
      <c r="M182" s="227"/>
      <c r="N182" s="228"/>
      <c r="O182" s="228"/>
      <c r="P182" s="228"/>
      <c r="Q182" s="228"/>
      <c r="R182" s="228"/>
      <c r="S182" s="228"/>
      <c r="T182" s="229"/>
      <c r="AT182" s="230" t="s">
        <v>144</v>
      </c>
      <c r="AU182" s="230" t="s">
        <v>81</v>
      </c>
      <c r="AV182" s="11" t="s">
        <v>79</v>
      </c>
      <c r="AW182" s="11" t="s">
        <v>33</v>
      </c>
      <c r="AX182" s="11" t="s">
        <v>72</v>
      </c>
      <c r="AY182" s="230" t="s">
        <v>133</v>
      </c>
    </row>
    <row r="183" s="12" customFormat="1">
      <c r="B183" s="231"/>
      <c r="C183" s="232"/>
      <c r="D183" s="218" t="s">
        <v>144</v>
      </c>
      <c r="E183" s="233" t="s">
        <v>1</v>
      </c>
      <c r="F183" s="234" t="s">
        <v>237</v>
      </c>
      <c r="G183" s="232"/>
      <c r="H183" s="235">
        <v>25.829999999999998</v>
      </c>
      <c r="I183" s="236"/>
      <c r="J183" s="232"/>
      <c r="K183" s="232"/>
      <c r="L183" s="237"/>
      <c r="M183" s="238"/>
      <c r="N183" s="239"/>
      <c r="O183" s="239"/>
      <c r="P183" s="239"/>
      <c r="Q183" s="239"/>
      <c r="R183" s="239"/>
      <c r="S183" s="239"/>
      <c r="T183" s="240"/>
      <c r="AT183" s="241" t="s">
        <v>144</v>
      </c>
      <c r="AU183" s="241" t="s">
        <v>81</v>
      </c>
      <c r="AV183" s="12" t="s">
        <v>81</v>
      </c>
      <c r="AW183" s="12" t="s">
        <v>33</v>
      </c>
      <c r="AX183" s="12" t="s">
        <v>72</v>
      </c>
      <c r="AY183" s="241" t="s">
        <v>133</v>
      </c>
    </row>
    <row r="184" s="12" customFormat="1">
      <c r="B184" s="231"/>
      <c r="C184" s="232"/>
      <c r="D184" s="218" t="s">
        <v>144</v>
      </c>
      <c r="E184" s="233" t="s">
        <v>1</v>
      </c>
      <c r="F184" s="234" t="s">
        <v>238</v>
      </c>
      <c r="G184" s="232"/>
      <c r="H184" s="235">
        <v>38.25</v>
      </c>
      <c r="I184" s="236"/>
      <c r="J184" s="232"/>
      <c r="K184" s="232"/>
      <c r="L184" s="237"/>
      <c r="M184" s="238"/>
      <c r="N184" s="239"/>
      <c r="O184" s="239"/>
      <c r="P184" s="239"/>
      <c r="Q184" s="239"/>
      <c r="R184" s="239"/>
      <c r="S184" s="239"/>
      <c r="T184" s="240"/>
      <c r="AT184" s="241" t="s">
        <v>144</v>
      </c>
      <c r="AU184" s="241" t="s">
        <v>81</v>
      </c>
      <c r="AV184" s="12" t="s">
        <v>81</v>
      </c>
      <c r="AW184" s="12" t="s">
        <v>33</v>
      </c>
      <c r="AX184" s="12" t="s">
        <v>72</v>
      </c>
      <c r="AY184" s="241" t="s">
        <v>133</v>
      </c>
    </row>
    <row r="185" s="13" customFormat="1">
      <c r="B185" s="242"/>
      <c r="C185" s="243"/>
      <c r="D185" s="218" t="s">
        <v>144</v>
      </c>
      <c r="E185" s="244" t="s">
        <v>92</v>
      </c>
      <c r="F185" s="245" t="s">
        <v>149</v>
      </c>
      <c r="G185" s="243"/>
      <c r="H185" s="246">
        <v>64.079999999999998</v>
      </c>
      <c r="I185" s="247"/>
      <c r="J185" s="243"/>
      <c r="K185" s="243"/>
      <c r="L185" s="248"/>
      <c r="M185" s="249"/>
      <c r="N185" s="250"/>
      <c r="O185" s="250"/>
      <c r="P185" s="250"/>
      <c r="Q185" s="250"/>
      <c r="R185" s="250"/>
      <c r="S185" s="250"/>
      <c r="T185" s="251"/>
      <c r="AT185" s="252" t="s">
        <v>144</v>
      </c>
      <c r="AU185" s="252" t="s">
        <v>81</v>
      </c>
      <c r="AV185" s="13" t="s">
        <v>140</v>
      </c>
      <c r="AW185" s="13" t="s">
        <v>33</v>
      </c>
      <c r="AX185" s="13" t="s">
        <v>72</v>
      </c>
      <c r="AY185" s="252" t="s">
        <v>133</v>
      </c>
    </row>
    <row r="186" s="12" customFormat="1">
      <c r="B186" s="231"/>
      <c r="C186" s="232"/>
      <c r="D186" s="218" t="s">
        <v>144</v>
      </c>
      <c r="E186" s="233" t="s">
        <v>1</v>
      </c>
      <c r="F186" s="234" t="s">
        <v>239</v>
      </c>
      <c r="G186" s="232"/>
      <c r="H186" s="235">
        <v>38.448</v>
      </c>
      <c r="I186" s="236"/>
      <c r="J186" s="232"/>
      <c r="K186" s="232"/>
      <c r="L186" s="237"/>
      <c r="M186" s="238"/>
      <c r="N186" s="239"/>
      <c r="O186" s="239"/>
      <c r="P186" s="239"/>
      <c r="Q186" s="239"/>
      <c r="R186" s="239"/>
      <c r="S186" s="239"/>
      <c r="T186" s="240"/>
      <c r="AT186" s="241" t="s">
        <v>144</v>
      </c>
      <c r="AU186" s="241" t="s">
        <v>81</v>
      </c>
      <c r="AV186" s="12" t="s">
        <v>81</v>
      </c>
      <c r="AW186" s="12" t="s">
        <v>33</v>
      </c>
      <c r="AX186" s="12" t="s">
        <v>79</v>
      </c>
      <c r="AY186" s="241" t="s">
        <v>133</v>
      </c>
    </row>
    <row r="187" s="1" customFormat="1" ht="16.5" customHeight="1">
      <c r="B187" s="37"/>
      <c r="C187" s="206" t="s">
        <v>240</v>
      </c>
      <c r="D187" s="206" t="s">
        <v>135</v>
      </c>
      <c r="E187" s="207" t="s">
        <v>241</v>
      </c>
      <c r="F187" s="208" t="s">
        <v>242</v>
      </c>
      <c r="G187" s="209" t="s">
        <v>211</v>
      </c>
      <c r="H187" s="210">
        <v>15.629</v>
      </c>
      <c r="I187" s="211"/>
      <c r="J187" s="212">
        <f>ROUND(I187*H187,2)</f>
        <v>0</v>
      </c>
      <c r="K187" s="208" t="s">
        <v>139</v>
      </c>
      <c r="L187" s="42"/>
      <c r="M187" s="213" t="s">
        <v>1</v>
      </c>
      <c r="N187" s="214" t="s">
        <v>43</v>
      </c>
      <c r="O187" s="78"/>
      <c r="P187" s="215">
        <f>O187*H187</f>
        <v>0</v>
      </c>
      <c r="Q187" s="215">
        <v>0</v>
      </c>
      <c r="R187" s="215">
        <f>Q187*H187</f>
        <v>0</v>
      </c>
      <c r="S187" s="215">
        <v>0</v>
      </c>
      <c r="T187" s="216">
        <f>S187*H187</f>
        <v>0</v>
      </c>
      <c r="AR187" s="16" t="s">
        <v>140</v>
      </c>
      <c r="AT187" s="16" t="s">
        <v>135</v>
      </c>
      <c r="AU187" s="16" t="s">
        <v>81</v>
      </c>
      <c r="AY187" s="16" t="s">
        <v>133</v>
      </c>
      <c r="BE187" s="217">
        <f>IF(N187="základní",J187,0)</f>
        <v>0</v>
      </c>
      <c r="BF187" s="217">
        <f>IF(N187="snížená",J187,0)</f>
        <v>0</v>
      </c>
      <c r="BG187" s="217">
        <f>IF(N187="zákl. přenesená",J187,0)</f>
        <v>0</v>
      </c>
      <c r="BH187" s="217">
        <f>IF(N187="sníž. přenesená",J187,0)</f>
        <v>0</v>
      </c>
      <c r="BI187" s="217">
        <f>IF(N187="nulová",J187,0)</f>
        <v>0</v>
      </c>
      <c r="BJ187" s="16" t="s">
        <v>79</v>
      </c>
      <c r="BK187" s="217">
        <f>ROUND(I187*H187,2)</f>
        <v>0</v>
      </c>
      <c r="BL187" s="16" t="s">
        <v>140</v>
      </c>
      <c r="BM187" s="16" t="s">
        <v>243</v>
      </c>
    </row>
    <row r="188" s="1" customFormat="1">
      <c r="B188" s="37"/>
      <c r="C188" s="38"/>
      <c r="D188" s="218" t="s">
        <v>142</v>
      </c>
      <c r="E188" s="38"/>
      <c r="F188" s="219" t="s">
        <v>242</v>
      </c>
      <c r="G188" s="38"/>
      <c r="H188" s="38"/>
      <c r="I188" s="131"/>
      <c r="J188" s="38"/>
      <c r="K188" s="38"/>
      <c r="L188" s="42"/>
      <c r="M188" s="220"/>
      <c r="N188" s="78"/>
      <c r="O188" s="78"/>
      <c r="P188" s="78"/>
      <c r="Q188" s="78"/>
      <c r="R188" s="78"/>
      <c r="S188" s="78"/>
      <c r="T188" s="79"/>
      <c r="AT188" s="16" t="s">
        <v>142</v>
      </c>
      <c r="AU188" s="16" t="s">
        <v>81</v>
      </c>
    </row>
    <row r="189" s="12" customFormat="1">
      <c r="B189" s="231"/>
      <c r="C189" s="232"/>
      <c r="D189" s="218" t="s">
        <v>144</v>
      </c>
      <c r="E189" s="233" t="s">
        <v>1</v>
      </c>
      <c r="F189" s="234" t="s">
        <v>244</v>
      </c>
      <c r="G189" s="232"/>
      <c r="H189" s="235">
        <v>15.629</v>
      </c>
      <c r="I189" s="236"/>
      <c r="J189" s="232"/>
      <c r="K189" s="232"/>
      <c r="L189" s="237"/>
      <c r="M189" s="238"/>
      <c r="N189" s="239"/>
      <c r="O189" s="239"/>
      <c r="P189" s="239"/>
      <c r="Q189" s="239"/>
      <c r="R189" s="239"/>
      <c r="S189" s="239"/>
      <c r="T189" s="240"/>
      <c r="AT189" s="241" t="s">
        <v>144</v>
      </c>
      <c r="AU189" s="241" t="s">
        <v>81</v>
      </c>
      <c r="AV189" s="12" t="s">
        <v>81</v>
      </c>
      <c r="AW189" s="12" t="s">
        <v>33</v>
      </c>
      <c r="AX189" s="12" t="s">
        <v>79</v>
      </c>
      <c r="AY189" s="241" t="s">
        <v>133</v>
      </c>
    </row>
    <row r="190" s="1" customFormat="1" ht="16.5" customHeight="1">
      <c r="B190" s="37"/>
      <c r="C190" s="206" t="s">
        <v>8</v>
      </c>
      <c r="D190" s="206" t="s">
        <v>135</v>
      </c>
      <c r="E190" s="207" t="s">
        <v>245</v>
      </c>
      <c r="F190" s="208" t="s">
        <v>246</v>
      </c>
      <c r="G190" s="209" t="s">
        <v>211</v>
      </c>
      <c r="H190" s="210">
        <v>9.6120000000000001</v>
      </c>
      <c r="I190" s="211"/>
      <c r="J190" s="212">
        <f>ROUND(I190*H190,2)</f>
        <v>0</v>
      </c>
      <c r="K190" s="208" t="s">
        <v>139</v>
      </c>
      <c r="L190" s="42"/>
      <c r="M190" s="213" t="s">
        <v>1</v>
      </c>
      <c r="N190" s="214" t="s">
        <v>43</v>
      </c>
      <c r="O190" s="78"/>
      <c r="P190" s="215">
        <f>O190*H190</f>
        <v>0</v>
      </c>
      <c r="Q190" s="215">
        <v>0</v>
      </c>
      <c r="R190" s="215">
        <f>Q190*H190</f>
        <v>0</v>
      </c>
      <c r="S190" s="215">
        <v>0</v>
      </c>
      <c r="T190" s="216">
        <f>S190*H190</f>
        <v>0</v>
      </c>
      <c r="AR190" s="16" t="s">
        <v>140</v>
      </c>
      <c r="AT190" s="16" t="s">
        <v>135</v>
      </c>
      <c r="AU190" s="16" t="s">
        <v>81</v>
      </c>
      <c r="AY190" s="16" t="s">
        <v>133</v>
      </c>
      <c r="BE190" s="217">
        <f>IF(N190="základní",J190,0)</f>
        <v>0</v>
      </c>
      <c r="BF190" s="217">
        <f>IF(N190="snížená",J190,0)</f>
        <v>0</v>
      </c>
      <c r="BG190" s="217">
        <f>IF(N190="zákl. přenesená",J190,0)</f>
        <v>0</v>
      </c>
      <c r="BH190" s="217">
        <f>IF(N190="sníž. přenesená",J190,0)</f>
        <v>0</v>
      </c>
      <c r="BI190" s="217">
        <f>IF(N190="nulová",J190,0)</f>
        <v>0</v>
      </c>
      <c r="BJ190" s="16" t="s">
        <v>79</v>
      </c>
      <c r="BK190" s="217">
        <f>ROUND(I190*H190,2)</f>
        <v>0</v>
      </c>
      <c r="BL190" s="16" t="s">
        <v>140</v>
      </c>
      <c r="BM190" s="16" t="s">
        <v>247</v>
      </c>
    </row>
    <row r="191" s="1" customFormat="1">
      <c r="B191" s="37"/>
      <c r="C191" s="38"/>
      <c r="D191" s="218" t="s">
        <v>142</v>
      </c>
      <c r="E191" s="38"/>
      <c r="F191" s="219" t="s">
        <v>248</v>
      </c>
      <c r="G191" s="38"/>
      <c r="H191" s="38"/>
      <c r="I191" s="131"/>
      <c r="J191" s="38"/>
      <c r="K191" s="38"/>
      <c r="L191" s="42"/>
      <c r="M191" s="220"/>
      <c r="N191" s="78"/>
      <c r="O191" s="78"/>
      <c r="P191" s="78"/>
      <c r="Q191" s="78"/>
      <c r="R191" s="78"/>
      <c r="S191" s="78"/>
      <c r="T191" s="79"/>
      <c r="AT191" s="16" t="s">
        <v>142</v>
      </c>
      <c r="AU191" s="16" t="s">
        <v>81</v>
      </c>
    </row>
    <row r="192" s="11" customFormat="1">
      <c r="B192" s="221"/>
      <c r="C192" s="222"/>
      <c r="D192" s="218" t="s">
        <v>144</v>
      </c>
      <c r="E192" s="223" t="s">
        <v>1</v>
      </c>
      <c r="F192" s="224" t="s">
        <v>235</v>
      </c>
      <c r="G192" s="222"/>
      <c r="H192" s="223" t="s">
        <v>1</v>
      </c>
      <c r="I192" s="225"/>
      <c r="J192" s="222"/>
      <c r="K192" s="222"/>
      <c r="L192" s="226"/>
      <c r="M192" s="227"/>
      <c r="N192" s="228"/>
      <c r="O192" s="228"/>
      <c r="P192" s="228"/>
      <c r="Q192" s="228"/>
      <c r="R192" s="228"/>
      <c r="S192" s="228"/>
      <c r="T192" s="229"/>
      <c r="AT192" s="230" t="s">
        <v>144</v>
      </c>
      <c r="AU192" s="230" t="s">
        <v>81</v>
      </c>
      <c r="AV192" s="11" t="s">
        <v>79</v>
      </c>
      <c r="AW192" s="11" t="s">
        <v>33</v>
      </c>
      <c r="AX192" s="11" t="s">
        <v>72</v>
      </c>
      <c r="AY192" s="230" t="s">
        <v>133</v>
      </c>
    </row>
    <row r="193" s="12" customFormat="1">
      <c r="B193" s="231"/>
      <c r="C193" s="232"/>
      <c r="D193" s="218" t="s">
        <v>144</v>
      </c>
      <c r="E193" s="233" t="s">
        <v>1</v>
      </c>
      <c r="F193" s="234" t="s">
        <v>249</v>
      </c>
      <c r="G193" s="232"/>
      <c r="H193" s="235">
        <v>9.6120000000000001</v>
      </c>
      <c r="I193" s="236"/>
      <c r="J193" s="232"/>
      <c r="K193" s="232"/>
      <c r="L193" s="237"/>
      <c r="M193" s="238"/>
      <c r="N193" s="239"/>
      <c r="O193" s="239"/>
      <c r="P193" s="239"/>
      <c r="Q193" s="239"/>
      <c r="R193" s="239"/>
      <c r="S193" s="239"/>
      <c r="T193" s="240"/>
      <c r="AT193" s="241" t="s">
        <v>144</v>
      </c>
      <c r="AU193" s="241" t="s">
        <v>81</v>
      </c>
      <c r="AV193" s="12" t="s">
        <v>81</v>
      </c>
      <c r="AW193" s="12" t="s">
        <v>33</v>
      </c>
      <c r="AX193" s="12" t="s">
        <v>79</v>
      </c>
      <c r="AY193" s="241" t="s">
        <v>133</v>
      </c>
    </row>
    <row r="194" s="1" customFormat="1" ht="16.5" customHeight="1">
      <c r="B194" s="37"/>
      <c r="C194" s="206" t="s">
        <v>250</v>
      </c>
      <c r="D194" s="206" t="s">
        <v>135</v>
      </c>
      <c r="E194" s="207" t="s">
        <v>251</v>
      </c>
      <c r="F194" s="208" t="s">
        <v>252</v>
      </c>
      <c r="G194" s="209" t="s">
        <v>211</v>
      </c>
      <c r="H194" s="210">
        <v>3.907</v>
      </c>
      <c r="I194" s="211"/>
      <c r="J194" s="212">
        <f>ROUND(I194*H194,2)</f>
        <v>0</v>
      </c>
      <c r="K194" s="208" t="s">
        <v>139</v>
      </c>
      <c r="L194" s="42"/>
      <c r="M194" s="213" t="s">
        <v>1</v>
      </c>
      <c r="N194" s="214" t="s">
        <v>43</v>
      </c>
      <c r="O194" s="78"/>
      <c r="P194" s="215">
        <f>O194*H194</f>
        <v>0</v>
      </c>
      <c r="Q194" s="215">
        <v>0</v>
      </c>
      <c r="R194" s="215">
        <f>Q194*H194</f>
        <v>0</v>
      </c>
      <c r="S194" s="215">
        <v>0</v>
      </c>
      <c r="T194" s="216">
        <f>S194*H194</f>
        <v>0</v>
      </c>
      <c r="AR194" s="16" t="s">
        <v>140</v>
      </c>
      <c r="AT194" s="16" t="s">
        <v>135</v>
      </c>
      <c r="AU194" s="16" t="s">
        <v>81</v>
      </c>
      <c r="AY194" s="16" t="s">
        <v>133</v>
      </c>
      <c r="BE194" s="217">
        <f>IF(N194="základní",J194,0)</f>
        <v>0</v>
      </c>
      <c r="BF194" s="217">
        <f>IF(N194="snížená",J194,0)</f>
        <v>0</v>
      </c>
      <c r="BG194" s="217">
        <f>IF(N194="zákl. přenesená",J194,0)</f>
        <v>0</v>
      </c>
      <c r="BH194" s="217">
        <f>IF(N194="sníž. přenesená",J194,0)</f>
        <v>0</v>
      </c>
      <c r="BI194" s="217">
        <f>IF(N194="nulová",J194,0)</f>
        <v>0</v>
      </c>
      <c r="BJ194" s="16" t="s">
        <v>79</v>
      </c>
      <c r="BK194" s="217">
        <f>ROUND(I194*H194,2)</f>
        <v>0</v>
      </c>
      <c r="BL194" s="16" t="s">
        <v>140</v>
      </c>
      <c r="BM194" s="16" t="s">
        <v>253</v>
      </c>
    </row>
    <row r="195" s="1" customFormat="1">
      <c r="B195" s="37"/>
      <c r="C195" s="38"/>
      <c r="D195" s="218" t="s">
        <v>142</v>
      </c>
      <c r="E195" s="38"/>
      <c r="F195" s="219" t="s">
        <v>252</v>
      </c>
      <c r="G195" s="38"/>
      <c r="H195" s="38"/>
      <c r="I195" s="131"/>
      <c r="J195" s="38"/>
      <c r="K195" s="38"/>
      <c r="L195" s="42"/>
      <c r="M195" s="220"/>
      <c r="N195" s="78"/>
      <c r="O195" s="78"/>
      <c r="P195" s="78"/>
      <c r="Q195" s="78"/>
      <c r="R195" s="78"/>
      <c r="S195" s="78"/>
      <c r="T195" s="79"/>
      <c r="AT195" s="16" t="s">
        <v>142</v>
      </c>
      <c r="AU195" s="16" t="s">
        <v>81</v>
      </c>
    </row>
    <row r="196" s="12" customFormat="1">
      <c r="B196" s="231"/>
      <c r="C196" s="232"/>
      <c r="D196" s="218" t="s">
        <v>144</v>
      </c>
      <c r="E196" s="233" t="s">
        <v>1</v>
      </c>
      <c r="F196" s="234" t="s">
        <v>254</v>
      </c>
      <c r="G196" s="232"/>
      <c r="H196" s="235">
        <v>3.907</v>
      </c>
      <c r="I196" s="236"/>
      <c r="J196" s="232"/>
      <c r="K196" s="232"/>
      <c r="L196" s="237"/>
      <c r="M196" s="238"/>
      <c r="N196" s="239"/>
      <c r="O196" s="239"/>
      <c r="P196" s="239"/>
      <c r="Q196" s="239"/>
      <c r="R196" s="239"/>
      <c r="S196" s="239"/>
      <c r="T196" s="240"/>
      <c r="AT196" s="241" t="s">
        <v>144</v>
      </c>
      <c r="AU196" s="241" t="s">
        <v>81</v>
      </c>
      <c r="AV196" s="12" t="s">
        <v>81</v>
      </c>
      <c r="AW196" s="12" t="s">
        <v>33</v>
      </c>
      <c r="AX196" s="12" t="s">
        <v>79</v>
      </c>
      <c r="AY196" s="241" t="s">
        <v>133</v>
      </c>
    </row>
    <row r="197" s="1" customFormat="1" ht="16.5" customHeight="1">
      <c r="B197" s="37"/>
      <c r="C197" s="206" t="s">
        <v>255</v>
      </c>
      <c r="D197" s="206" t="s">
        <v>135</v>
      </c>
      <c r="E197" s="207" t="s">
        <v>256</v>
      </c>
      <c r="F197" s="208" t="s">
        <v>257</v>
      </c>
      <c r="G197" s="209" t="s">
        <v>211</v>
      </c>
      <c r="H197" s="210">
        <v>9.6120000000000001</v>
      </c>
      <c r="I197" s="211"/>
      <c r="J197" s="212">
        <f>ROUND(I197*H197,2)</f>
        <v>0</v>
      </c>
      <c r="K197" s="208" t="s">
        <v>139</v>
      </c>
      <c r="L197" s="42"/>
      <c r="M197" s="213" t="s">
        <v>1</v>
      </c>
      <c r="N197" s="214" t="s">
        <v>43</v>
      </c>
      <c r="O197" s="78"/>
      <c r="P197" s="215">
        <f>O197*H197</f>
        <v>0</v>
      </c>
      <c r="Q197" s="215">
        <v>0.0035000000000000001</v>
      </c>
      <c r="R197" s="215">
        <f>Q197*H197</f>
        <v>0.033641999999999998</v>
      </c>
      <c r="S197" s="215">
        <v>0</v>
      </c>
      <c r="T197" s="216">
        <f>S197*H197</f>
        <v>0</v>
      </c>
      <c r="AR197" s="16" t="s">
        <v>140</v>
      </c>
      <c r="AT197" s="16" t="s">
        <v>135</v>
      </c>
      <c r="AU197" s="16" t="s">
        <v>81</v>
      </c>
      <c r="AY197" s="16" t="s">
        <v>133</v>
      </c>
      <c r="BE197" s="217">
        <f>IF(N197="základní",J197,0)</f>
        <v>0</v>
      </c>
      <c r="BF197" s="217">
        <f>IF(N197="snížená",J197,0)</f>
        <v>0</v>
      </c>
      <c r="BG197" s="217">
        <f>IF(N197="zákl. přenesená",J197,0)</f>
        <v>0</v>
      </c>
      <c r="BH197" s="217">
        <f>IF(N197="sníž. přenesená",J197,0)</f>
        <v>0</v>
      </c>
      <c r="BI197" s="217">
        <f>IF(N197="nulová",J197,0)</f>
        <v>0</v>
      </c>
      <c r="BJ197" s="16" t="s">
        <v>79</v>
      </c>
      <c r="BK197" s="217">
        <f>ROUND(I197*H197,2)</f>
        <v>0</v>
      </c>
      <c r="BL197" s="16" t="s">
        <v>140</v>
      </c>
      <c r="BM197" s="16" t="s">
        <v>258</v>
      </c>
    </row>
    <row r="198" s="1" customFormat="1">
      <c r="B198" s="37"/>
      <c r="C198" s="38"/>
      <c r="D198" s="218" t="s">
        <v>142</v>
      </c>
      <c r="E198" s="38"/>
      <c r="F198" s="219" t="s">
        <v>257</v>
      </c>
      <c r="G198" s="38"/>
      <c r="H198" s="38"/>
      <c r="I198" s="131"/>
      <c r="J198" s="38"/>
      <c r="K198" s="38"/>
      <c r="L198" s="42"/>
      <c r="M198" s="220"/>
      <c r="N198" s="78"/>
      <c r="O198" s="78"/>
      <c r="P198" s="78"/>
      <c r="Q198" s="78"/>
      <c r="R198" s="78"/>
      <c r="S198" s="78"/>
      <c r="T198" s="79"/>
      <c r="AT198" s="16" t="s">
        <v>142</v>
      </c>
      <c r="AU198" s="16" t="s">
        <v>81</v>
      </c>
    </row>
    <row r="199" s="11" customFormat="1">
      <c r="B199" s="221"/>
      <c r="C199" s="222"/>
      <c r="D199" s="218" t="s">
        <v>144</v>
      </c>
      <c r="E199" s="223" t="s">
        <v>1</v>
      </c>
      <c r="F199" s="224" t="s">
        <v>235</v>
      </c>
      <c r="G199" s="222"/>
      <c r="H199" s="223" t="s">
        <v>1</v>
      </c>
      <c r="I199" s="225"/>
      <c r="J199" s="222"/>
      <c r="K199" s="222"/>
      <c r="L199" s="226"/>
      <c r="M199" s="227"/>
      <c r="N199" s="228"/>
      <c r="O199" s="228"/>
      <c r="P199" s="228"/>
      <c r="Q199" s="228"/>
      <c r="R199" s="228"/>
      <c r="S199" s="228"/>
      <c r="T199" s="229"/>
      <c r="AT199" s="230" t="s">
        <v>144</v>
      </c>
      <c r="AU199" s="230" t="s">
        <v>81</v>
      </c>
      <c r="AV199" s="11" t="s">
        <v>79</v>
      </c>
      <c r="AW199" s="11" t="s">
        <v>33</v>
      </c>
      <c r="AX199" s="11" t="s">
        <v>72</v>
      </c>
      <c r="AY199" s="230" t="s">
        <v>133</v>
      </c>
    </row>
    <row r="200" s="12" customFormat="1">
      <c r="B200" s="231"/>
      <c r="C200" s="232"/>
      <c r="D200" s="218" t="s">
        <v>144</v>
      </c>
      <c r="E200" s="233" t="s">
        <v>1</v>
      </c>
      <c r="F200" s="234" t="s">
        <v>249</v>
      </c>
      <c r="G200" s="232"/>
      <c r="H200" s="235">
        <v>9.6120000000000001</v>
      </c>
      <c r="I200" s="236"/>
      <c r="J200" s="232"/>
      <c r="K200" s="232"/>
      <c r="L200" s="237"/>
      <c r="M200" s="238"/>
      <c r="N200" s="239"/>
      <c r="O200" s="239"/>
      <c r="P200" s="239"/>
      <c r="Q200" s="239"/>
      <c r="R200" s="239"/>
      <c r="S200" s="239"/>
      <c r="T200" s="240"/>
      <c r="AT200" s="241" t="s">
        <v>144</v>
      </c>
      <c r="AU200" s="241" t="s">
        <v>81</v>
      </c>
      <c r="AV200" s="12" t="s">
        <v>81</v>
      </c>
      <c r="AW200" s="12" t="s">
        <v>33</v>
      </c>
      <c r="AX200" s="12" t="s">
        <v>79</v>
      </c>
      <c r="AY200" s="241" t="s">
        <v>133</v>
      </c>
    </row>
    <row r="201" s="1" customFormat="1" ht="16.5" customHeight="1">
      <c r="B201" s="37"/>
      <c r="C201" s="206" t="s">
        <v>259</v>
      </c>
      <c r="D201" s="206" t="s">
        <v>135</v>
      </c>
      <c r="E201" s="207" t="s">
        <v>260</v>
      </c>
      <c r="F201" s="208" t="s">
        <v>261</v>
      </c>
      <c r="G201" s="209" t="s">
        <v>211</v>
      </c>
      <c r="H201" s="210">
        <v>6.4080000000000004</v>
      </c>
      <c r="I201" s="211"/>
      <c r="J201" s="212">
        <f>ROUND(I201*H201,2)</f>
        <v>0</v>
      </c>
      <c r="K201" s="208" t="s">
        <v>139</v>
      </c>
      <c r="L201" s="42"/>
      <c r="M201" s="213" t="s">
        <v>1</v>
      </c>
      <c r="N201" s="214" t="s">
        <v>43</v>
      </c>
      <c r="O201" s="78"/>
      <c r="P201" s="215">
        <f>O201*H201</f>
        <v>0</v>
      </c>
      <c r="Q201" s="215">
        <v>0.01541</v>
      </c>
      <c r="R201" s="215">
        <f>Q201*H201</f>
        <v>0.098747280000000007</v>
      </c>
      <c r="S201" s="215">
        <v>0</v>
      </c>
      <c r="T201" s="216">
        <f>S201*H201</f>
        <v>0</v>
      </c>
      <c r="AR201" s="16" t="s">
        <v>140</v>
      </c>
      <c r="AT201" s="16" t="s">
        <v>135</v>
      </c>
      <c r="AU201" s="16" t="s">
        <v>81</v>
      </c>
      <c r="AY201" s="16" t="s">
        <v>133</v>
      </c>
      <c r="BE201" s="217">
        <f>IF(N201="základní",J201,0)</f>
        <v>0</v>
      </c>
      <c r="BF201" s="217">
        <f>IF(N201="snížená",J201,0)</f>
        <v>0</v>
      </c>
      <c r="BG201" s="217">
        <f>IF(N201="zákl. přenesená",J201,0)</f>
        <v>0</v>
      </c>
      <c r="BH201" s="217">
        <f>IF(N201="sníž. přenesená",J201,0)</f>
        <v>0</v>
      </c>
      <c r="BI201" s="217">
        <f>IF(N201="nulová",J201,0)</f>
        <v>0</v>
      </c>
      <c r="BJ201" s="16" t="s">
        <v>79</v>
      </c>
      <c r="BK201" s="217">
        <f>ROUND(I201*H201,2)</f>
        <v>0</v>
      </c>
      <c r="BL201" s="16" t="s">
        <v>140</v>
      </c>
      <c r="BM201" s="16" t="s">
        <v>262</v>
      </c>
    </row>
    <row r="202" s="1" customFormat="1">
      <c r="B202" s="37"/>
      <c r="C202" s="38"/>
      <c r="D202" s="218" t="s">
        <v>142</v>
      </c>
      <c r="E202" s="38"/>
      <c r="F202" s="219" t="s">
        <v>261</v>
      </c>
      <c r="G202" s="38"/>
      <c r="H202" s="38"/>
      <c r="I202" s="131"/>
      <c r="J202" s="38"/>
      <c r="K202" s="38"/>
      <c r="L202" s="42"/>
      <c r="M202" s="220"/>
      <c r="N202" s="78"/>
      <c r="O202" s="78"/>
      <c r="P202" s="78"/>
      <c r="Q202" s="78"/>
      <c r="R202" s="78"/>
      <c r="S202" s="78"/>
      <c r="T202" s="79"/>
      <c r="AT202" s="16" t="s">
        <v>142</v>
      </c>
      <c r="AU202" s="16" t="s">
        <v>81</v>
      </c>
    </row>
    <row r="203" s="11" customFormat="1">
      <c r="B203" s="221"/>
      <c r="C203" s="222"/>
      <c r="D203" s="218" t="s">
        <v>144</v>
      </c>
      <c r="E203" s="223" t="s">
        <v>1</v>
      </c>
      <c r="F203" s="224" t="s">
        <v>235</v>
      </c>
      <c r="G203" s="222"/>
      <c r="H203" s="223" t="s">
        <v>1</v>
      </c>
      <c r="I203" s="225"/>
      <c r="J203" s="222"/>
      <c r="K203" s="222"/>
      <c r="L203" s="226"/>
      <c r="M203" s="227"/>
      <c r="N203" s="228"/>
      <c r="O203" s="228"/>
      <c r="P203" s="228"/>
      <c r="Q203" s="228"/>
      <c r="R203" s="228"/>
      <c r="S203" s="228"/>
      <c r="T203" s="229"/>
      <c r="AT203" s="230" t="s">
        <v>144</v>
      </c>
      <c r="AU203" s="230" t="s">
        <v>81</v>
      </c>
      <c r="AV203" s="11" t="s">
        <v>79</v>
      </c>
      <c r="AW203" s="11" t="s">
        <v>33</v>
      </c>
      <c r="AX203" s="11" t="s">
        <v>72</v>
      </c>
      <c r="AY203" s="230" t="s">
        <v>133</v>
      </c>
    </row>
    <row r="204" s="12" customFormat="1">
      <c r="B204" s="231"/>
      <c r="C204" s="232"/>
      <c r="D204" s="218" t="s">
        <v>144</v>
      </c>
      <c r="E204" s="233" t="s">
        <v>1</v>
      </c>
      <c r="F204" s="234" t="s">
        <v>263</v>
      </c>
      <c r="G204" s="232"/>
      <c r="H204" s="235">
        <v>6.4080000000000004</v>
      </c>
      <c r="I204" s="236"/>
      <c r="J204" s="232"/>
      <c r="K204" s="232"/>
      <c r="L204" s="237"/>
      <c r="M204" s="238"/>
      <c r="N204" s="239"/>
      <c r="O204" s="239"/>
      <c r="P204" s="239"/>
      <c r="Q204" s="239"/>
      <c r="R204" s="239"/>
      <c r="S204" s="239"/>
      <c r="T204" s="240"/>
      <c r="AT204" s="241" t="s">
        <v>144</v>
      </c>
      <c r="AU204" s="241" t="s">
        <v>81</v>
      </c>
      <c r="AV204" s="12" t="s">
        <v>81</v>
      </c>
      <c r="AW204" s="12" t="s">
        <v>33</v>
      </c>
      <c r="AX204" s="12" t="s">
        <v>79</v>
      </c>
      <c r="AY204" s="241" t="s">
        <v>133</v>
      </c>
    </row>
    <row r="205" s="1" customFormat="1" ht="16.5" customHeight="1">
      <c r="B205" s="37"/>
      <c r="C205" s="206" t="s">
        <v>264</v>
      </c>
      <c r="D205" s="206" t="s">
        <v>135</v>
      </c>
      <c r="E205" s="207" t="s">
        <v>265</v>
      </c>
      <c r="F205" s="208" t="s">
        <v>266</v>
      </c>
      <c r="G205" s="209" t="s">
        <v>211</v>
      </c>
      <c r="H205" s="210">
        <v>1869.3240000000001</v>
      </c>
      <c r="I205" s="211"/>
      <c r="J205" s="212">
        <f>ROUND(I205*H205,2)</f>
        <v>0</v>
      </c>
      <c r="K205" s="208" t="s">
        <v>139</v>
      </c>
      <c r="L205" s="42"/>
      <c r="M205" s="213" t="s">
        <v>1</v>
      </c>
      <c r="N205" s="214" t="s">
        <v>43</v>
      </c>
      <c r="O205" s="78"/>
      <c r="P205" s="215">
        <f>O205*H205</f>
        <v>0</v>
      </c>
      <c r="Q205" s="215">
        <v>0</v>
      </c>
      <c r="R205" s="215">
        <f>Q205*H205</f>
        <v>0</v>
      </c>
      <c r="S205" s="215">
        <v>0</v>
      </c>
      <c r="T205" s="216">
        <f>S205*H205</f>
        <v>0</v>
      </c>
      <c r="AR205" s="16" t="s">
        <v>140</v>
      </c>
      <c r="AT205" s="16" t="s">
        <v>135</v>
      </c>
      <c r="AU205" s="16" t="s">
        <v>81</v>
      </c>
      <c r="AY205" s="16" t="s">
        <v>133</v>
      </c>
      <c r="BE205" s="217">
        <f>IF(N205="základní",J205,0)</f>
        <v>0</v>
      </c>
      <c r="BF205" s="217">
        <f>IF(N205="snížená",J205,0)</f>
        <v>0</v>
      </c>
      <c r="BG205" s="217">
        <f>IF(N205="zákl. přenesená",J205,0)</f>
        <v>0</v>
      </c>
      <c r="BH205" s="217">
        <f>IF(N205="sníž. přenesená",J205,0)</f>
        <v>0</v>
      </c>
      <c r="BI205" s="217">
        <f>IF(N205="nulová",J205,0)</f>
        <v>0</v>
      </c>
      <c r="BJ205" s="16" t="s">
        <v>79</v>
      </c>
      <c r="BK205" s="217">
        <f>ROUND(I205*H205,2)</f>
        <v>0</v>
      </c>
      <c r="BL205" s="16" t="s">
        <v>140</v>
      </c>
      <c r="BM205" s="16" t="s">
        <v>267</v>
      </c>
    </row>
    <row r="206" s="1" customFormat="1">
      <c r="B206" s="37"/>
      <c r="C206" s="38"/>
      <c r="D206" s="218" t="s">
        <v>142</v>
      </c>
      <c r="E206" s="38"/>
      <c r="F206" s="219" t="s">
        <v>268</v>
      </c>
      <c r="G206" s="38"/>
      <c r="H206" s="38"/>
      <c r="I206" s="131"/>
      <c r="J206" s="38"/>
      <c r="K206" s="38"/>
      <c r="L206" s="42"/>
      <c r="M206" s="220"/>
      <c r="N206" s="78"/>
      <c r="O206" s="78"/>
      <c r="P206" s="78"/>
      <c r="Q206" s="78"/>
      <c r="R206" s="78"/>
      <c r="S206" s="78"/>
      <c r="T206" s="79"/>
      <c r="AT206" s="16" t="s">
        <v>142</v>
      </c>
      <c r="AU206" s="16" t="s">
        <v>81</v>
      </c>
    </row>
    <row r="207" s="11" customFormat="1">
      <c r="B207" s="221"/>
      <c r="C207" s="222"/>
      <c r="D207" s="218" t="s">
        <v>144</v>
      </c>
      <c r="E207" s="223" t="s">
        <v>1</v>
      </c>
      <c r="F207" s="224" t="s">
        <v>269</v>
      </c>
      <c r="G207" s="222"/>
      <c r="H207" s="223" t="s">
        <v>1</v>
      </c>
      <c r="I207" s="225"/>
      <c r="J207" s="222"/>
      <c r="K207" s="222"/>
      <c r="L207" s="226"/>
      <c r="M207" s="227"/>
      <c r="N207" s="228"/>
      <c r="O207" s="228"/>
      <c r="P207" s="228"/>
      <c r="Q207" s="228"/>
      <c r="R207" s="228"/>
      <c r="S207" s="228"/>
      <c r="T207" s="229"/>
      <c r="AT207" s="230" t="s">
        <v>144</v>
      </c>
      <c r="AU207" s="230" t="s">
        <v>81</v>
      </c>
      <c r="AV207" s="11" t="s">
        <v>79</v>
      </c>
      <c r="AW207" s="11" t="s">
        <v>33</v>
      </c>
      <c r="AX207" s="11" t="s">
        <v>72</v>
      </c>
      <c r="AY207" s="230" t="s">
        <v>133</v>
      </c>
    </row>
    <row r="208" s="11" customFormat="1">
      <c r="B208" s="221"/>
      <c r="C208" s="222"/>
      <c r="D208" s="218" t="s">
        <v>144</v>
      </c>
      <c r="E208" s="223" t="s">
        <v>1</v>
      </c>
      <c r="F208" s="224" t="s">
        <v>270</v>
      </c>
      <c r="G208" s="222"/>
      <c r="H208" s="223" t="s">
        <v>1</v>
      </c>
      <c r="I208" s="225"/>
      <c r="J208" s="222"/>
      <c r="K208" s="222"/>
      <c r="L208" s="226"/>
      <c r="M208" s="227"/>
      <c r="N208" s="228"/>
      <c r="O208" s="228"/>
      <c r="P208" s="228"/>
      <c r="Q208" s="228"/>
      <c r="R208" s="228"/>
      <c r="S208" s="228"/>
      <c r="T208" s="229"/>
      <c r="AT208" s="230" t="s">
        <v>144</v>
      </c>
      <c r="AU208" s="230" t="s">
        <v>81</v>
      </c>
      <c r="AV208" s="11" t="s">
        <v>79</v>
      </c>
      <c r="AW208" s="11" t="s">
        <v>33</v>
      </c>
      <c r="AX208" s="11" t="s">
        <v>72</v>
      </c>
      <c r="AY208" s="230" t="s">
        <v>133</v>
      </c>
    </row>
    <row r="209" s="12" customFormat="1">
      <c r="B209" s="231"/>
      <c r="C209" s="232"/>
      <c r="D209" s="218" t="s">
        <v>144</v>
      </c>
      <c r="E209" s="233" t="s">
        <v>1</v>
      </c>
      <c r="F209" s="234" t="s">
        <v>271</v>
      </c>
      <c r="G209" s="232"/>
      <c r="H209" s="235">
        <v>1168.0619999999999</v>
      </c>
      <c r="I209" s="236"/>
      <c r="J209" s="232"/>
      <c r="K209" s="232"/>
      <c r="L209" s="237"/>
      <c r="M209" s="238"/>
      <c r="N209" s="239"/>
      <c r="O209" s="239"/>
      <c r="P209" s="239"/>
      <c r="Q209" s="239"/>
      <c r="R209" s="239"/>
      <c r="S209" s="239"/>
      <c r="T209" s="240"/>
      <c r="AT209" s="241" t="s">
        <v>144</v>
      </c>
      <c r="AU209" s="241" t="s">
        <v>81</v>
      </c>
      <c r="AV209" s="12" t="s">
        <v>81</v>
      </c>
      <c r="AW209" s="12" t="s">
        <v>33</v>
      </c>
      <c r="AX209" s="12" t="s">
        <v>72</v>
      </c>
      <c r="AY209" s="241" t="s">
        <v>133</v>
      </c>
    </row>
    <row r="210" s="12" customFormat="1">
      <c r="B210" s="231"/>
      <c r="C210" s="232"/>
      <c r="D210" s="218" t="s">
        <v>144</v>
      </c>
      <c r="E210" s="233" t="s">
        <v>1</v>
      </c>
      <c r="F210" s="234" t="s">
        <v>272</v>
      </c>
      <c r="G210" s="232"/>
      <c r="H210" s="235">
        <v>238.19999999999999</v>
      </c>
      <c r="I210" s="236"/>
      <c r="J210" s="232"/>
      <c r="K210" s="232"/>
      <c r="L210" s="237"/>
      <c r="M210" s="238"/>
      <c r="N210" s="239"/>
      <c r="O210" s="239"/>
      <c r="P210" s="239"/>
      <c r="Q210" s="239"/>
      <c r="R210" s="239"/>
      <c r="S210" s="239"/>
      <c r="T210" s="240"/>
      <c r="AT210" s="241" t="s">
        <v>144</v>
      </c>
      <c r="AU210" s="241" t="s">
        <v>81</v>
      </c>
      <c r="AV210" s="12" t="s">
        <v>81</v>
      </c>
      <c r="AW210" s="12" t="s">
        <v>33</v>
      </c>
      <c r="AX210" s="12" t="s">
        <v>72</v>
      </c>
      <c r="AY210" s="241" t="s">
        <v>133</v>
      </c>
    </row>
    <row r="211" s="12" customFormat="1">
      <c r="B211" s="231"/>
      <c r="C211" s="232"/>
      <c r="D211" s="218" t="s">
        <v>144</v>
      </c>
      <c r="E211" s="233" t="s">
        <v>1</v>
      </c>
      <c r="F211" s="234" t="s">
        <v>273</v>
      </c>
      <c r="G211" s="232"/>
      <c r="H211" s="235">
        <v>392.02199999999999</v>
      </c>
      <c r="I211" s="236"/>
      <c r="J211" s="232"/>
      <c r="K211" s="232"/>
      <c r="L211" s="237"/>
      <c r="M211" s="238"/>
      <c r="N211" s="239"/>
      <c r="O211" s="239"/>
      <c r="P211" s="239"/>
      <c r="Q211" s="239"/>
      <c r="R211" s="239"/>
      <c r="S211" s="239"/>
      <c r="T211" s="240"/>
      <c r="AT211" s="241" t="s">
        <v>144</v>
      </c>
      <c r="AU211" s="241" t="s">
        <v>81</v>
      </c>
      <c r="AV211" s="12" t="s">
        <v>81</v>
      </c>
      <c r="AW211" s="12" t="s">
        <v>33</v>
      </c>
      <c r="AX211" s="12" t="s">
        <v>72</v>
      </c>
      <c r="AY211" s="241" t="s">
        <v>133</v>
      </c>
    </row>
    <row r="212" s="12" customFormat="1">
      <c r="B212" s="231"/>
      <c r="C212" s="232"/>
      <c r="D212" s="218" t="s">
        <v>144</v>
      </c>
      <c r="E212" s="233" t="s">
        <v>1</v>
      </c>
      <c r="F212" s="234" t="s">
        <v>274</v>
      </c>
      <c r="G212" s="232"/>
      <c r="H212" s="235">
        <v>92.213999999999999</v>
      </c>
      <c r="I212" s="236"/>
      <c r="J212" s="232"/>
      <c r="K212" s="232"/>
      <c r="L212" s="237"/>
      <c r="M212" s="238"/>
      <c r="N212" s="239"/>
      <c r="O212" s="239"/>
      <c r="P212" s="239"/>
      <c r="Q212" s="239"/>
      <c r="R212" s="239"/>
      <c r="S212" s="239"/>
      <c r="T212" s="240"/>
      <c r="AT212" s="241" t="s">
        <v>144</v>
      </c>
      <c r="AU212" s="241" t="s">
        <v>81</v>
      </c>
      <c r="AV212" s="12" t="s">
        <v>81</v>
      </c>
      <c r="AW212" s="12" t="s">
        <v>33</v>
      </c>
      <c r="AX212" s="12" t="s">
        <v>72</v>
      </c>
      <c r="AY212" s="241" t="s">
        <v>133</v>
      </c>
    </row>
    <row r="213" s="11" customFormat="1">
      <c r="B213" s="221"/>
      <c r="C213" s="222"/>
      <c r="D213" s="218" t="s">
        <v>144</v>
      </c>
      <c r="E213" s="223" t="s">
        <v>1</v>
      </c>
      <c r="F213" s="224" t="s">
        <v>275</v>
      </c>
      <c r="G213" s="222"/>
      <c r="H213" s="223" t="s">
        <v>1</v>
      </c>
      <c r="I213" s="225"/>
      <c r="J213" s="222"/>
      <c r="K213" s="222"/>
      <c r="L213" s="226"/>
      <c r="M213" s="227"/>
      <c r="N213" s="228"/>
      <c r="O213" s="228"/>
      <c r="P213" s="228"/>
      <c r="Q213" s="228"/>
      <c r="R213" s="228"/>
      <c r="S213" s="228"/>
      <c r="T213" s="229"/>
      <c r="AT213" s="230" t="s">
        <v>144</v>
      </c>
      <c r="AU213" s="230" t="s">
        <v>81</v>
      </c>
      <c r="AV213" s="11" t="s">
        <v>79</v>
      </c>
      <c r="AW213" s="11" t="s">
        <v>33</v>
      </c>
      <c r="AX213" s="11" t="s">
        <v>72</v>
      </c>
      <c r="AY213" s="230" t="s">
        <v>133</v>
      </c>
    </row>
    <row r="214" s="12" customFormat="1">
      <c r="B214" s="231"/>
      <c r="C214" s="232"/>
      <c r="D214" s="218" t="s">
        <v>144</v>
      </c>
      <c r="E214" s="233" t="s">
        <v>1</v>
      </c>
      <c r="F214" s="234" t="s">
        <v>276</v>
      </c>
      <c r="G214" s="232"/>
      <c r="H214" s="235">
        <v>130.684</v>
      </c>
      <c r="I214" s="236"/>
      <c r="J214" s="232"/>
      <c r="K214" s="232"/>
      <c r="L214" s="237"/>
      <c r="M214" s="238"/>
      <c r="N214" s="239"/>
      <c r="O214" s="239"/>
      <c r="P214" s="239"/>
      <c r="Q214" s="239"/>
      <c r="R214" s="239"/>
      <c r="S214" s="239"/>
      <c r="T214" s="240"/>
      <c r="AT214" s="241" t="s">
        <v>144</v>
      </c>
      <c r="AU214" s="241" t="s">
        <v>81</v>
      </c>
      <c r="AV214" s="12" t="s">
        <v>81</v>
      </c>
      <c r="AW214" s="12" t="s">
        <v>33</v>
      </c>
      <c r="AX214" s="12" t="s">
        <v>72</v>
      </c>
      <c r="AY214" s="241" t="s">
        <v>133</v>
      </c>
    </row>
    <row r="215" s="12" customFormat="1">
      <c r="B215" s="231"/>
      <c r="C215" s="232"/>
      <c r="D215" s="218" t="s">
        <v>144</v>
      </c>
      <c r="E215" s="233" t="s">
        <v>1</v>
      </c>
      <c r="F215" s="234" t="s">
        <v>277</v>
      </c>
      <c r="G215" s="232"/>
      <c r="H215" s="235">
        <v>7.9100000000000001</v>
      </c>
      <c r="I215" s="236"/>
      <c r="J215" s="232"/>
      <c r="K215" s="232"/>
      <c r="L215" s="237"/>
      <c r="M215" s="238"/>
      <c r="N215" s="239"/>
      <c r="O215" s="239"/>
      <c r="P215" s="239"/>
      <c r="Q215" s="239"/>
      <c r="R215" s="239"/>
      <c r="S215" s="239"/>
      <c r="T215" s="240"/>
      <c r="AT215" s="241" t="s">
        <v>144</v>
      </c>
      <c r="AU215" s="241" t="s">
        <v>81</v>
      </c>
      <c r="AV215" s="12" t="s">
        <v>81</v>
      </c>
      <c r="AW215" s="12" t="s">
        <v>33</v>
      </c>
      <c r="AX215" s="12" t="s">
        <v>72</v>
      </c>
      <c r="AY215" s="241" t="s">
        <v>133</v>
      </c>
    </row>
    <row r="216" s="11" customFormat="1">
      <c r="B216" s="221"/>
      <c r="C216" s="222"/>
      <c r="D216" s="218" t="s">
        <v>144</v>
      </c>
      <c r="E216" s="223" t="s">
        <v>1</v>
      </c>
      <c r="F216" s="224" t="s">
        <v>278</v>
      </c>
      <c r="G216" s="222"/>
      <c r="H216" s="223" t="s">
        <v>1</v>
      </c>
      <c r="I216" s="225"/>
      <c r="J216" s="222"/>
      <c r="K216" s="222"/>
      <c r="L216" s="226"/>
      <c r="M216" s="227"/>
      <c r="N216" s="228"/>
      <c r="O216" s="228"/>
      <c r="P216" s="228"/>
      <c r="Q216" s="228"/>
      <c r="R216" s="228"/>
      <c r="S216" s="228"/>
      <c r="T216" s="229"/>
      <c r="AT216" s="230" t="s">
        <v>144</v>
      </c>
      <c r="AU216" s="230" t="s">
        <v>81</v>
      </c>
      <c r="AV216" s="11" t="s">
        <v>79</v>
      </c>
      <c r="AW216" s="11" t="s">
        <v>33</v>
      </c>
      <c r="AX216" s="11" t="s">
        <v>72</v>
      </c>
      <c r="AY216" s="230" t="s">
        <v>133</v>
      </c>
    </row>
    <row r="217" s="12" customFormat="1">
      <c r="B217" s="231"/>
      <c r="C217" s="232"/>
      <c r="D217" s="218" t="s">
        <v>144</v>
      </c>
      <c r="E217" s="233" t="s">
        <v>1</v>
      </c>
      <c r="F217" s="234" t="s">
        <v>279</v>
      </c>
      <c r="G217" s="232"/>
      <c r="H217" s="235">
        <v>502.048</v>
      </c>
      <c r="I217" s="236"/>
      <c r="J217" s="232"/>
      <c r="K217" s="232"/>
      <c r="L217" s="237"/>
      <c r="M217" s="238"/>
      <c r="N217" s="239"/>
      <c r="O217" s="239"/>
      <c r="P217" s="239"/>
      <c r="Q217" s="239"/>
      <c r="R217" s="239"/>
      <c r="S217" s="239"/>
      <c r="T217" s="240"/>
      <c r="AT217" s="241" t="s">
        <v>144</v>
      </c>
      <c r="AU217" s="241" t="s">
        <v>81</v>
      </c>
      <c r="AV217" s="12" t="s">
        <v>81</v>
      </c>
      <c r="AW217" s="12" t="s">
        <v>33</v>
      </c>
      <c r="AX217" s="12" t="s">
        <v>72</v>
      </c>
      <c r="AY217" s="241" t="s">
        <v>133</v>
      </c>
    </row>
    <row r="218" s="11" customFormat="1">
      <c r="B218" s="221"/>
      <c r="C218" s="222"/>
      <c r="D218" s="218" t="s">
        <v>144</v>
      </c>
      <c r="E218" s="223" t="s">
        <v>1</v>
      </c>
      <c r="F218" s="224" t="s">
        <v>280</v>
      </c>
      <c r="G218" s="222"/>
      <c r="H218" s="223" t="s">
        <v>1</v>
      </c>
      <c r="I218" s="225"/>
      <c r="J218" s="222"/>
      <c r="K218" s="222"/>
      <c r="L218" s="226"/>
      <c r="M218" s="227"/>
      <c r="N218" s="228"/>
      <c r="O218" s="228"/>
      <c r="P218" s="228"/>
      <c r="Q218" s="228"/>
      <c r="R218" s="228"/>
      <c r="S218" s="228"/>
      <c r="T218" s="229"/>
      <c r="AT218" s="230" t="s">
        <v>144</v>
      </c>
      <c r="AU218" s="230" t="s">
        <v>81</v>
      </c>
      <c r="AV218" s="11" t="s">
        <v>79</v>
      </c>
      <c r="AW218" s="11" t="s">
        <v>33</v>
      </c>
      <c r="AX218" s="11" t="s">
        <v>72</v>
      </c>
      <c r="AY218" s="230" t="s">
        <v>133</v>
      </c>
    </row>
    <row r="219" s="12" customFormat="1">
      <c r="B219" s="231"/>
      <c r="C219" s="232"/>
      <c r="D219" s="218" t="s">
        <v>144</v>
      </c>
      <c r="E219" s="233" t="s">
        <v>1</v>
      </c>
      <c r="F219" s="234" t="s">
        <v>281</v>
      </c>
      <c r="G219" s="232"/>
      <c r="H219" s="235">
        <v>4.7460000000000004</v>
      </c>
      <c r="I219" s="236"/>
      <c r="J219" s="232"/>
      <c r="K219" s="232"/>
      <c r="L219" s="237"/>
      <c r="M219" s="238"/>
      <c r="N219" s="239"/>
      <c r="O219" s="239"/>
      <c r="P219" s="239"/>
      <c r="Q219" s="239"/>
      <c r="R219" s="239"/>
      <c r="S219" s="239"/>
      <c r="T219" s="240"/>
      <c r="AT219" s="241" t="s">
        <v>144</v>
      </c>
      <c r="AU219" s="241" t="s">
        <v>81</v>
      </c>
      <c r="AV219" s="12" t="s">
        <v>81</v>
      </c>
      <c r="AW219" s="12" t="s">
        <v>33</v>
      </c>
      <c r="AX219" s="12" t="s">
        <v>72</v>
      </c>
      <c r="AY219" s="241" t="s">
        <v>133</v>
      </c>
    </row>
    <row r="220" s="12" customFormat="1">
      <c r="B220" s="231"/>
      <c r="C220" s="232"/>
      <c r="D220" s="218" t="s">
        <v>144</v>
      </c>
      <c r="E220" s="233" t="s">
        <v>1</v>
      </c>
      <c r="F220" s="234" t="s">
        <v>282</v>
      </c>
      <c r="G220" s="232"/>
      <c r="H220" s="235">
        <v>102.087</v>
      </c>
      <c r="I220" s="236"/>
      <c r="J220" s="232"/>
      <c r="K220" s="232"/>
      <c r="L220" s="237"/>
      <c r="M220" s="238"/>
      <c r="N220" s="239"/>
      <c r="O220" s="239"/>
      <c r="P220" s="239"/>
      <c r="Q220" s="239"/>
      <c r="R220" s="239"/>
      <c r="S220" s="239"/>
      <c r="T220" s="240"/>
      <c r="AT220" s="241" t="s">
        <v>144</v>
      </c>
      <c r="AU220" s="241" t="s">
        <v>81</v>
      </c>
      <c r="AV220" s="12" t="s">
        <v>81</v>
      </c>
      <c r="AW220" s="12" t="s">
        <v>33</v>
      </c>
      <c r="AX220" s="12" t="s">
        <v>72</v>
      </c>
      <c r="AY220" s="241" t="s">
        <v>133</v>
      </c>
    </row>
    <row r="221" s="11" customFormat="1">
      <c r="B221" s="221"/>
      <c r="C221" s="222"/>
      <c r="D221" s="218" t="s">
        <v>144</v>
      </c>
      <c r="E221" s="223" t="s">
        <v>1</v>
      </c>
      <c r="F221" s="224" t="s">
        <v>283</v>
      </c>
      <c r="G221" s="222"/>
      <c r="H221" s="223" t="s">
        <v>1</v>
      </c>
      <c r="I221" s="225"/>
      <c r="J221" s="222"/>
      <c r="K221" s="222"/>
      <c r="L221" s="226"/>
      <c r="M221" s="227"/>
      <c r="N221" s="228"/>
      <c r="O221" s="228"/>
      <c r="P221" s="228"/>
      <c r="Q221" s="228"/>
      <c r="R221" s="228"/>
      <c r="S221" s="228"/>
      <c r="T221" s="229"/>
      <c r="AT221" s="230" t="s">
        <v>144</v>
      </c>
      <c r="AU221" s="230" t="s">
        <v>81</v>
      </c>
      <c r="AV221" s="11" t="s">
        <v>79</v>
      </c>
      <c r="AW221" s="11" t="s">
        <v>33</v>
      </c>
      <c r="AX221" s="11" t="s">
        <v>72</v>
      </c>
      <c r="AY221" s="230" t="s">
        <v>133</v>
      </c>
    </row>
    <row r="222" s="12" customFormat="1">
      <c r="B222" s="231"/>
      <c r="C222" s="232"/>
      <c r="D222" s="218" t="s">
        <v>144</v>
      </c>
      <c r="E222" s="233" t="s">
        <v>1</v>
      </c>
      <c r="F222" s="234" t="s">
        <v>284</v>
      </c>
      <c r="G222" s="232"/>
      <c r="H222" s="235">
        <v>269.493</v>
      </c>
      <c r="I222" s="236"/>
      <c r="J222" s="232"/>
      <c r="K222" s="232"/>
      <c r="L222" s="237"/>
      <c r="M222" s="238"/>
      <c r="N222" s="239"/>
      <c r="O222" s="239"/>
      <c r="P222" s="239"/>
      <c r="Q222" s="239"/>
      <c r="R222" s="239"/>
      <c r="S222" s="239"/>
      <c r="T222" s="240"/>
      <c r="AT222" s="241" t="s">
        <v>144</v>
      </c>
      <c r="AU222" s="241" t="s">
        <v>81</v>
      </c>
      <c r="AV222" s="12" t="s">
        <v>81</v>
      </c>
      <c r="AW222" s="12" t="s">
        <v>33</v>
      </c>
      <c r="AX222" s="12" t="s">
        <v>72</v>
      </c>
      <c r="AY222" s="241" t="s">
        <v>133</v>
      </c>
    </row>
    <row r="223" s="12" customFormat="1">
      <c r="B223" s="231"/>
      <c r="C223" s="232"/>
      <c r="D223" s="218" t="s">
        <v>144</v>
      </c>
      <c r="E223" s="233" t="s">
        <v>1</v>
      </c>
      <c r="F223" s="234" t="s">
        <v>285</v>
      </c>
      <c r="G223" s="232"/>
      <c r="H223" s="235">
        <v>38.18</v>
      </c>
      <c r="I223" s="236"/>
      <c r="J223" s="232"/>
      <c r="K223" s="232"/>
      <c r="L223" s="237"/>
      <c r="M223" s="238"/>
      <c r="N223" s="239"/>
      <c r="O223" s="239"/>
      <c r="P223" s="239"/>
      <c r="Q223" s="239"/>
      <c r="R223" s="239"/>
      <c r="S223" s="239"/>
      <c r="T223" s="240"/>
      <c r="AT223" s="241" t="s">
        <v>144</v>
      </c>
      <c r="AU223" s="241" t="s">
        <v>81</v>
      </c>
      <c r="AV223" s="12" t="s">
        <v>81</v>
      </c>
      <c r="AW223" s="12" t="s">
        <v>33</v>
      </c>
      <c r="AX223" s="12" t="s">
        <v>72</v>
      </c>
      <c r="AY223" s="241" t="s">
        <v>133</v>
      </c>
    </row>
    <row r="224" s="11" customFormat="1">
      <c r="B224" s="221"/>
      <c r="C224" s="222"/>
      <c r="D224" s="218" t="s">
        <v>144</v>
      </c>
      <c r="E224" s="223" t="s">
        <v>1</v>
      </c>
      <c r="F224" s="224" t="s">
        <v>286</v>
      </c>
      <c r="G224" s="222"/>
      <c r="H224" s="223" t="s">
        <v>1</v>
      </c>
      <c r="I224" s="225"/>
      <c r="J224" s="222"/>
      <c r="K224" s="222"/>
      <c r="L224" s="226"/>
      <c r="M224" s="227"/>
      <c r="N224" s="228"/>
      <c r="O224" s="228"/>
      <c r="P224" s="228"/>
      <c r="Q224" s="228"/>
      <c r="R224" s="228"/>
      <c r="S224" s="228"/>
      <c r="T224" s="229"/>
      <c r="AT224" s="230" t="s">
        <v>144</v>
      </c>
      <c r="AU224" s="230" t="s">
        <v>81</v>
      </c>
      <c r="AV224" s="11" t="s">
        <v>79</v>
      </c>
      <c r="AW224" s="11" t="s">
        <v>33</v>
      </c>
      <c r="AX224" s="11" t="s">
        <v>72</v>
      </c>
      <c r="AY224" s="230" t="s">
        <v>133</v>
      </c>
    </row>
    <row r="225" s="11" customFormat="1">
      <c r="B225" s="221"/>
      <c r="C225" s="222"/>
      <c r="D225" s="218" t="s">
        <v>144</v>
      </c>
      <c r="E225" s="223" t="s">
        <v>1</v>
      </c>
      <c r="F225" s="224" t="s">
        <v>287</v>
      </c>
      <c r="G225" s="222"/>
      <c r="H225" s="223" t="s">
        <v>1</v>
      </c>
      <c r="I225" s="225"/>
      <c r="J225" s="222"/>
      <c r="K225" s="222"/>
      <c r="L225" s="226"/>
      <c r="M225" s="227"/>
      <c r="N225" s="228"/>
      <c r="O225" s="228"/>
      <c r="P225" s="228"/>
      <c r="Q225" s="228"/>
      <c r="R225" s="228"/>
      <c r="S225" s="228"/>
      <c r="T225" s="229"/>
      <c r="AT225" s="230" t="s">
        <v>144</v>
      </c>
      <c r="AU225" s="230" t="s">
        <v>81</v>
      </c>
      <c r="AV225" s="11" t="s">
        <v>79</v>
      </c>
      <c r="AW225" s="11" t="s">
        <v>33</v>
      </c>
      <c r="AX225" s="11" t="s">
        <v>72</v>
      </c>
      <c r="AY225" s="230" t="s">
        <v>133</v>
      </c>
    </row>
    <row r="226" s="12" customFormat="1">
      <c r="B226" s="231"/>
      <c r="C226" s="232"/>
      <c r="D226" s="218" t="s">
        <v>144</v>
      </c>
      <c r="E226" s="233" t="s">
        <v>1</v>
      </c>
      <c r="F226" s="234" t="s">
        <v>288</v>
      </c>
      <c r="G226" s="232"/>
      <c r="H226" s="235">
        <v>14.256</v>
      </c>
      <c r="I226" s="236"/>
      <c r="J226" s="232"/>
      <c r="K226" s="232"/>
      <c r="L226" s="237"/>
      <c r="M226" s="238"/>
      <c r="N226" s="239"/>
      <c r="O226" s="239"/>
      <c r="P226" s="239"/>
      <c r="Q226" s="239"/>
      <c r="R226" s="239"/>
      <c r="S226" s="239"/>
      <c r="T226" s="240"/>
      <c r="AT226" s="241" t="s">
        <v>144</v>
      </c>
      <c r="AU226" s="241" t="s">
        <v>81</v>
      </c>
      <c r="AV226" s="12" t="s">
        <v>81</v>
      </c>
      <c r="AW226" s="12" t="s">
        <v>33</v>
      </c>
      <c r="AX226" s="12" t="s">
        <v>72</v>
      </c>
      <c r="AY226" s="241" t="s">
        <v>133</v>
      </c>
    </row>
    <row r="227" s="12" customFormat="1">
      <c r="B227" s="231"/>
      <c r="C227" s="232"/>
      <c r="D227" s="218" t="s">
        <v>144</v>
      </c>
      <c r="E227" s="233" t="s">
        <v>1</v>
      </c>
      <c r="F227" s="234" t="s">
        <v>289</v>
      </c>
      <c r="G227" s="232"/>
      <c r="H227" s="235">
        <v>41.630000000000003</v>
      </c>
      <c r="I227" s="236"/>
      <c r="J227" s="232"/>
      <c r="K227" s="232"/>
      <c r="L227" s="237"/>
      <c r="M227" s="238"/>
      <c r="N227" s="239"/>
      <c r="O227" s="239"/>
      <c r="P227" s="239"/>
      <c r="Q227" s="239"/>
      <c r="R227" s="239"/>
      <c r="S227" s="239"/>
      <c r="T227" s="240"/>
      <c r="AT227" s="241" t="s">
        <v>144</v>
      </c>
      <c r="AU227" s="241" t="s">
        <v>81</v>
      </c>
      <c r="AV227" s="12" t="s">
        <v>81</v>
      </c>
      <c r="AW227" s="12" t="s">
        <v>33</v>
      </c>
      <c r="AX227" s="12" t="s">
        <v>72</v>
      </c>
      <c r="AY227" s="241" t="s">
        <v>133</v>
      </c>
    </row>
    <row r="228" s="12" customFormat="1">
      <c r="B228" s="231"/>
      <c r="C228" s="232"/>
      <c r="D228" s="218" t="s">
        <v>144</v>
      </c>
      <c r="E228" s="233" t="s">
        <v>1</v>
      </c>
      <c r="F228" s="234" t="s">
        <v>290</v>
      </c>
      <c r="G228" s="232"/>
      <c r="H228" s="235">
        <v>33.393999999999998</v>
      </c>
      <c r="I228" s="236"/>
      <c r="J228" s="232"/>
      <c r="K228" s="232"/>
      <c r="L228" s="237"/>
      <c r="M228" s="238"/>
      <c r="N228" s="239"/>
      <c r="O228" s="239"/>
      <c r="P228" s="239"/>
      <c r="Q228" s="239"/>
      <c r="R228" s="239"/>
      <c r="S228" s="239"/>
      <c r="T228" s="240"/>
      <c r="AT228" s="241" t="s">
        <v>144</v>
      </c>
      <c r="AU228" s="241" t="s">
        <v>81</v>
      </c>
      <c r="AV228" s="12" t="s">
        <v>81</v>
      </c>
      <c r="AW228" s="12" t="s">
        <v>33</v>
      </c>
      <c r="AX228" s="12" t="s">
        <v>72</v>
      </c>
      <c r="AY228" s="241" t="s">
        <v>133</v>
      </c>
    </row>
    <row r="229" s="11" customFormat="1">
      <c r="B229" s="221"/>
      <c r="C229" s="222"/>
      <c r="D229" s="218" t="s">
        <v>144</v>
      </c>
      <c r="E229" s="223" t="s">
        <v>1</v>
      </c>
      <c r="F229" s="224" t="s">
        <v>291</v>
      </c>
      <c r="G229" s="222"/>
      <c r="H229" s="223" t="s">
        <v>1</v>
      </c>
      <c r="I229" s="225"/>
      <c r="J229" s="222"/>
      <c r="K229" s="222"/>
      <c r="L229" s="226"/>
      <c r="M229" s="227"/>
      <c r="N229" s="228"/>
      <c r="O229" s="228"/>
      <c r="P229" s="228"/>
      <c r="Q229" s="228"/>
      <c r="R229" s="228"/>
      <c r="S229" s="228"/>
      <c r="T229" s="229"/>
      <c r="AT229" s="230" t="s">
        <v>144</v>
      </c>
      <c r="AU229" s="230" t="s">
        <v>81</v>
      </c>
      <c r="AV229" s="11" t="s">
        <v>79</v>
      </c>
      <c r="AW229" s="11" t="s">
        <v>33</v>
      </c>
      <c r="AX229" s="11" t="s">
        <v>72</v>
      </c>
      <c r="AY229" s="230" t="s">
        <v>133</v>
      </c>
    </row>
    <row r="230" s="12" customFormat="1">
      <c r="B230" s="231"/>
      <c r="C230" s="232"/>
      <c r="D230" s="218" t="s">
        <v>144</v>
      </c>
      <c r="E230" s="233" t="s">
        <v>1</v>
      </c>
      <c r="F230" s="234" t="s">
        <v>292</v>
      </c>
      <c r="G230" s="232"/>
      <c r="H230" s="235">
        <v>18.756</v>
      </c>
      <c r="I230" s="236"/>
      <c r="J230" s="232"/>
      <c r="K230" s="232"/>
      <c r="L230" s="237"/>
      <c r="M230" s="238"/>
      <c r="N230" s="239"/>
      <c r="O230" s="239"/>
      <c r="P230" s="239"/>
      <c r="Q230" s="239"/>
      <c r="R230" s="239"/>
      <c r="S230" s="239"/>
      <c r="T230" s="240"/>
      <c r="AT230" s="241" t="s">
        <v>144</v>
      </c>
      <c r="AU230" s="241" t="s">
        <v>81</v>
      </c>
      <c r="AV230" s="12" t="s">
        <v>81</v>
      </c>
      <c r="AW230" s="12" t="s">
        <v>33</v>
      </c>
      <c r="AX230" s="12" t="s">
        <v>72</v>
      </c>
      <c r="AY230" s="241" t="s">
        <v>133</v>
      </c>
    </row>
    <row r="231" s="11" customFormat="1">
      <c r="B231" s="221"/>
      <c r="C231" s="222"/>
      <c r="D231" s="218" t="s">
        <v>144</v>
      </c>
      <c r="E231" s="223" t="s">
        <v>1</v>
      </c>
      <c r="F231" s="224" t="s">
        <v>236</v>
      </c>
      <c r="G231" s="222"/>
      <c r="H231" s="223" t="s">
        <v>1</v>
      </c>
      <c r="I231" s="225"/>
      <c r="J231" s="222"/>
      <c r="K231" s="222"/>
      <c r="L231" s="226"/>
      <c r="M231" s="227"/>
      <c r="N231" s="228"/>
      <c r="O231" s="228"/>
      <c r="P231" s="228"/>
      <c r="Q231" s="228"/>
      <c r="R231" s="228"/>
      <c r="S231" s="228"/>
      <c r="T231" s="229"/>
      <c r="AT231" s="230" t="s">
        <v>144</v>
      </c>
      <c r="AU231" s="230" t="s">
        <v>81</v>
      </c>
      <c r="AV231" s="11" t="s">
        <v>79</v>
      </c>
      <c r="AW231" s="11" t="s">
        <v>33</v>
      </c>
      <c r="AX231" s="11" t="s">
        <v>72</v>
      </c>
      <c r="AY231" s="230" t="s">
        <v>133</v>
      </c>
    </row>
    <row r="232" s="12" customFormat="1">
      <c r="B232" s="231"/>
      <c r="C232" s="232"/>
      <c r="D232" s="218" t="s">
        <v>144</v>
      </c>
      <c r="E232" s="233" t="s">
        <v>1</v>
      </c>
      <c r="F232" s="234" t="s">
        <v>293</v>
      </c>
      <c r="G232" s="232"/>
      <c r="H232" s="235">
        <v>20.286999999999999</v>
      </c>
      <c r="I232" s="236"/>
      <c r="J232" s="232"/>
      <c r="K232" s="232"/>
      <c r="L232" s="237"/>
      <c r="M232" s="238"/>
      <c r="N232" s="239"/>
      <c r="O232" s="239"/>
      <c r="P232" s="239"/>
      <c r="Q232" s="239"/>
      <c r="R232" s="239"/>
      <c r="S232" s="239"/>
      <c r="T232" s="240"/>
      <c r="AT232" s="241" t="s">
        <v>144</v>
      </c>
      <c r="AU232" s="241" t="s">
        <v>81</v>
      </c>
      <c r="AV232" s="12" t="s">
        <v>81</v>
      </c>
      <c r="AW232" s="12" t="s">
        <v>33</v>
      </c>
      <c r="AX232" s="12" t="s">
        <v>72</v>
      </c>
      <c r="AY232" s="241" t="s">
        <v>133</v>
      </c>
    </row>
    <row r="233" s="12" customFormat="1">
      <c r="B233" s="231"/>
      <c r="C233" s="232"/>
      <c r="D233" s="218" t="s">
        <v>144</v>
      </c>
      <c r="E233" s="233" t="s">
        <v>1</v>
      </c>
      <c r="F233" s="234" t="s">
        <v>294</v>
      </c>
      <c r="G233" s="232"/>
      <c r="H233" s="235">
        <v>31.809000000000001</v>
      </c>
      <c r="I233" s="236"/>
      <c r="J233" s="232"/>
      <c r="K233" s="232"/>
      <c r="L233" s="237"/>
      <c r="M233" s="238"/>
      <c r="N233" s="239"/>
      <c r="O233" s="239"/>
      <c r="P233" s="239"/>
      <c r="Q233" s="239"/>
      <c r="R233" s="239"/>
      <c r="S233" s="239"/>
      <c r="T233" s="240"/>
      <c r="AT233" s="241" t="s">
        <v>144</v>
      </c>
      <c r="AU233" s="241" t="s">
        <v>81</v>
      </c>
      <c r="AV233" s="12" t="s">
        <v>81</v>
      </c>
      <c r="AW233" s="12" t="s">
        <v>33</v>
      </c>
      <c r="AX233" s="12" t="s">
        <v>72</v>
      </c>
      <c r="AY233" s="241" t="s">
        <v>133</v>
      </c>
    </row>
    <row r="234" s="12" customFormat="1">
      <c r="B234" s="231"/>
      <c r="C234" s="232"/>
      <c r="D234" s="218" t="s">
        <v>144</v>
      </c>
      <c r="E234" s="233" t="s">
        <v>1</v>
      </c>
      <c r="F234" s="234" t="s">
        <v>295</v>
      </c>
      <c r="G234" s="232"/>
      <c r="H234" s="235">
        <v>9.7620000000000005</v>
      </c>
      <c r="I234" s="236"/>
      <c r="J234" s="232"/>
      <c r="K234" s="232"/>
      <c r="L234" s="237"/>
      <c r="M234" s="238"/>
      <c r="N234" s="239"/>
      <c r="O234" s="239"/>
      <c r="P234" s="239"/>
      <c r="Q234" s="239"/>
      <c r="R234" s="239"/>
      <c r="S234" s="239"/>
      <c r="T234" s="240"/>
      <c r="AT234" s="241" t="s">
        <v>144</v>
      </c>
      <c r="AU234" s="241" t="s">
        <v>81</v>
      </c>
      <c r="AV234" s="12" t="s">
        <v>81</v>
      </c>
      <c r="AW234" s="12" t="s">
        <v>33</v>
      </c>
      <c r="AX234" s="12" t="s">
        <v>72</v>
      </c>
      <c r="AY234" s="241" t="s">
        <v>133</v>
      </c>
    </row>
    <row r="235" s="13" customFormat="1">
      <c r="B235" s="242"/>
      <c r="C235" s="243"/>
      <c r="D235" s="218" t="s">
        <v>144</v>
      </c>
      <c r="E235" s="244" t="s">
        <v>95</v>
      </c>
      <c r="F235" s="245" t="s">
        <v>149</v>
      </c>
      <c r="G235" s="243"/>
      <c r="H235" s="246">
        <v>3115.54</v>
      </c>
      <c r="I235" s="247"/>
      <c r="J235" s="243"/>
      <c r="K235" s="243"/>
      <c r="L235" s="248"/>
      <c r="M235" s="249"/>
      <c r="N235" s="250"/>
      <c r="O235" s="250"/>
      <c r="P235" s="250"/>
      <c r="Q235" s="250"/>
      <c r="R235" s="250"/>
      <c r="S235" s="250"/>
      <c r="T235" s="251"/>
      <c r="AT235" s="252" t="s">
        <v>144</v>
      </c>
      <c r="AU235" s="252" t="s">
        <v>81</v>
      </c>
      <c r="AV235" s="13" t="s">
        <v>140</v>
      </c>
      <c r="AW235" s="13" t="s">
        <v>33</v>
      </c>
      <c r="AX235" s="13" t="s">
        <v>72</v>
      </c>
      <c r="AY235" s="252" t="s">
        <v>133</v>
      </c>
    </row>
    <row r="236" s="12" customFormat="1">
      <c r="B236" s="231"/>
      <c r="C236" s="232"/>
      <c r="D236" s="218" t="s">
        <v>144</v>
      </c>
      <c r="E236" s="233" t="s">
        <v>1</v>
      </c>
      <c r="F236" s="234" t="s">
        <v>296</v>
      </c>
      <c r="G236" s="232"/>
      <c r="H236" s="235">
        <v>1869.3240000000001</v>
      </c>
      <c r="I236" s="236"/>
      <c r="J236" s="232"/>
      <c r="K236" s="232"/>
      <c r="L236" s="237"/>
      <c r="M236" s="238"/>
      <c r="N236" s="239"/>
      <c r="O236" s="239"/>
      <c r="P236" s="239"/>
      <c r="Q236" s="239"/>
      <c r="R236" s="239"/>
      <c r="S236" s="239"/>
      <c r="T236" s="240"/>
      <c r="AT236" s="241" t="s">
        <v>144</v>
      </c>
      <c r="AU236" s="241" t="s">
        <v>81</v>
      </c>
      <c r="AV236" s="12" t="s">
        <v>81</v>
      </c>
      <c r="AW236" s="12" t="s">
        <v>33</v>
      </c>
      <c r="AX236" s="12" t="s">
        <v>79</v>
      </c>
      <c r="AY236" s="241" t="s">
        <v>133</v>
      </c>
    </row>
    <row r="237" s="1" customFormat="1" ht="16.5" customHeight="1">
      <c r="B237" s="37"/>
      <c r="C237" s="206" t="s">
        <v>297</v>
      </c>
      <c r="D237" s="206" t="s">
        <v>135</v>
      </c>
      <c r="E237" s="207" t="s">
        <v>298</v>
      </c>
      <c r="F237" s="208" t="s">
        <v>299</v>
      </c>
      <c r="G237" s="209" t="s">
        <v>211</v>
      </c>
      <c r="H237" s="210">
        <v>934.66200000000003</v>
      </c>
      <c r="I237" s="211"/>
      <c r="J237" s="212">
        <f>ROUND(I237*H237,2)</f>
        <v>0</v>
      </c>
      <c r="K237" s="208" t="s">
        <v>139</v>
      </c>
      <c r="L237" s="42"/>
      <c r="M237" s="213" t="s">
        <v>1</v>
      </c>
      <c r="N237" s="214" t="s">
        <v>43</v>
      </c>
      <c r="O237" s="78"/>
      <c r="P237" s="215">
        <f>O237*H237</f>
        <v>0</v>
      </c>
      <c r="Q237" s="215">
        <v>0</v>
      </c>
      <c r="R237" s="215">
        <f>Q237*H237</f>
        <v>0</v>
      </c>
      <c r="S237" s="215">
        <v>0</v>
      </c>
      <c r="T237" s="216">
        <f>S237*H237</f>
        <v>0</v>
      </c>
      <c r="AR237" s="16" t="s">
        <v>140</v>
      </c>
      <c r="AT237" s="16" t="s">
        <v>135</v>
      </c>
      <c r="AU237" s="16" t="s">
        <v>81</v>
      </c>
      <c r="AY237" s="16" t="s">
        <v>133</v>
      </c>
      <c r="BE237" s="217">
        <f>IF(N237="základní",J237,0)</f>
        <v>0</v>
      </c>
      <c r="BF237" s="217">
        <f>IF(N237="snížená",J237,0)</f>
        <v>0</v>
      </c>
      <c r="BG237" s="217">
        <f>IF(N237="zákl. přenesená",J237,0)</f>
        <v>0</v>
      </c>
      <c r="BH237" s="217">
        <f>IF(N237="sníž. přenesená",J237,0)</f>
        <v>0</v>
      </c>
      <c r="BI237" s="217">
        <f>IF(N237="nulová",J237,0)</f>
        <v>0</v>
      </c>
      <c r="BJ237" s="16" t="s">
        <v>79</v>
      </c>
      <c r="BK237" s="217">
        <f>ROUND(I237*H237,2)</f>
        <v>0</v>
      </c>
      <c r="BL237" s="16" t="s">
        <v>140</v>
      </c>
      <c r="BM237" s="16" t="s">
        <v>300</v>
      </c>
    </row>
    <row r="238" s="1" customFormat="1">
      <c r="B238" s="37"/>
      <c r="C238" s="38"/>
      <c r="D238" s="218" t="s">
        <v>142</v>
      </c>
      <c r="E238" s="38"/>
      <c r="F238" s="219" t="s">
        <v>299</v>
      </c>
      <c r="G238" s="38"/>
      <c r="H238" s="38"/>
      <c r="I238" s="131"/>
      <c r="J238" s="38"/>
      <c r="K238" s="38"/>
      <c r="L238" s="42"/>
      <c r="M238" s="220"/>
      <c r="N238" s="78"/>
      <c r="O238" s="78"/>
      <c r="P238" s="78"/>
      <c r="Q238" s="78"/>
      <c r="R238" s="78"/>
      <c r="S238" s="78"/>
      <c r="T238" s="79"/>
      <c r="AT238" s="16" t="s">
        <v>142</v>
      </c>
      <c r="AU238" s="16" t="s">
        <v>81</v>
      </c>
    </row>
    <row r="239" s="12" customFormat="1">
      <c r="B239" s="231"/>
      <c r="C239" s="232"/>
      <c r="D239" s="218" t="s">
        <v>144</v>
      </c>
      <c r="E239" s="233" t="s">
        <v>1</v>
      </c>
      <c r="F239" s="234" t="s">
        <v>301</v>
      </c>
      <c r="G239" s="232"/>
      <c r="H239" s="235">
        <v>934.66200000000003</v>
      </c>
      <c r="I239" s="236"/>
      <c r="J239" s="232"/>
      <c r="K239" s="232"/>
      <c r="L239" s="237"/>
      <c r="M239" s="238"/>
      <c r="N239" s="239"/>
      <c r="O239" s="239"/>
      <c r="P239" s="239"/>
      <c r="Q239" s="239"/>
      <c r="R239" s="239"/>
      <c r="S239" s="239"/>
      <c r="T239" s="240"/>
      <c r="AT239" s="241" t="s">
        <v>144</v>
      </c>
      <c r="AU239" s="241" t="s">
        <v>81</v>
      </c>
      <c r="AV239" s="12" t="s">
        <v>81</v>
      </c>
      <c r="AW239" s="12" t="s">
        <v>33</v>
      </c>
      <c r="AX239" s="12" t="s">
        <v>79</v>
      </c>
      <c r="AY239" s="241" t="s">
        <v>133</v>
      </c>
    </row>
    <row r="240" s="1" customFormat="1" ht="16.5" customHeight="1">
      <c r="B240" s="37"/>
      <c r="C240" s="206" t="s">
        <v>7</v>
      </c>
      <c r="D240" s="206" t="s">
        <v>135</v>
      </c>
      <c r="E240" s="207" t="s">
        <v>302</v>
      </c>
      <c r="F240" s="208" t="s">
        <v>303</v>
      </c>
      <c r="G240" s="209" t="s">
        <v>211</v>
      </c>
      <c r="H240" s="210">
        <v>467.33100000000002</v>
      </c>
      <c r="I240" s="211"/>
      <c r="J240" s="212">
        <f>ROUND(I240*H240,2)</f>
        <v>0</v>
      </c>
      <c r="K240" s="208" t="s">
        <v>139</v>
      </c>
      <c r="L240" s="42"/>
      <c r="M240" s="213" t="s">
        <v>1</v>
      </c>
      <c r="N240" s="214" t="s">
        <v>43</v>
      </c>
      <c r="O240" s="78"/>
      <c r="P240" s="215">
        <f>O240*H240</f>
        <v>0</v>
      </c>
      <c r="Q240" s="215">
        <v>0</v>
      </c>
      <c r="R240" s="215">
        <f>Q240*H240</f>
        <v>0</v>
      </c>
      <c r="S240" s="215">
        <v>0</v>
      </c>
      <c r="T240" s="216">
        <f>S240*H240</f>
        <v>0</v>
      </c>
      <c r="AR240" s="16" t="s">
        <v>140</v>
      </c>
      <c r="AT240" s="16" t="s">
        <v>135</v>
      </c>
      <c r="AU240" s="16" t="s">
        <v>81</v>
      </c>
      <c r="AY240" s="16" t="s">
        <v>133</v>
      </c>
      <c r="BE240" s="217">
        <f>IF(N240="základní",J240,0)</f>
        <v>0</v>
      </c>
      <c r="BF240" s="217">
        <f>IF(N240="snížená",J240,0)</f>
        <v>0</v>
      </c>
      <c r="BG240" s="217">
        <f>IF(N240="zákl. přenesená",J240,0)</f>
        <v>0</v>
      </c>
      <c r="BH240" s="217">
        <f>IF(N240="sníž. přenesená",J240,0)</f>
        <v>0</v>
      </c>
      <c r="BI240" s="217">
        <f>IF(N240="nulová",J240,0)</f>
        <v>0</v>
      </c>
      <c r="BJ240" s="16" t="s">
        <v>79</v>
      </c>
      <c r="BK240" s="217">
        <f>ROUND(I240*H240,2)</f>
        <v>0</v>
      </c>
      <c r="BL240" s="16" t="s">
        <v>140</v>
      </c>
      <c r="BM240" s="16" t="s">
        <v>304</v>
      </c>
    </row>
    <row r="241" s="1" customFormat="1">
      <c r="B241" s="37"/>
      <c r="C241" s="38"/>
      <c r="D241" s="218" t="s">
        <v>142</v>
      </c>
      <c r="E241" s="38"/>
      <c r="F241" s="219" t="s">
        <v>305</v>
      </c>
      <c r="G241" s="38"/>
      <c r="H241" s="38"/>
      <c r="I241" s="131"/>
      <c r="J241" s="38"/>
      <c r="K241" s="38"/>
      <c r="L241" s="42"/>
      <c r="M241" s="220"/>
      <c r="N241" s="78"/>
      <c r="O241" s="78"/>
      <c r="P241" s="78"/>
      <c r="Q241" s="78"/>
      <c r="R241" s="78"/>
      <c r="S241" s="78"/>
      <c r="T241" s="79"/>
      <c r="AT241" s="16" t="s">
        <v>142</v>
      </c>
      <c r="AU241" s="16" t="s">
        <v>81</v>
      </c>
    </row>
    <row r="242" s="11" customFormat="1">
      <c r="B242" s="221"/>
      <c r="C242" s="222"/>
      <c r="D242" s="218" t="s">
        <v>144</v>
      </c>
      <c r="E242" s="223" t="s">
        <v>1</v>
      </c>
      <c r="F242" s="224" t="s">
        <v>306</v>
      </c>
      <c r="G242" s="222"/>
      <c r="H242" s="223" t="s">
        <v>1</v>
      </c>
      <c r="I242" s="225"/>
      <c r="J242" s="222"/>
      <c r="K242" s="222"/>
      <c r="L242" s="226"/>
      <c r="M242" s="227"/>
      <c r="N242" s="228"/>
      <c r="O242" s="228"/>
      <c r="P242" s="228"/>
      <c r="Q242" s="228"/>
      <c r="R242" s="228"/>
      <c r="S242" s="228"/>
      <c r="T242" s="229"/>
      <c r="AT242" s="230" t="s">
        <v>144</v>
      </c>
      <c r="AU242" s="230" t="s">
        <v>81</v>
      </c>
      <c r="AV242" s="11" t="s">
        <v>79</v>
      </c>
      <c r="AW242" s="11" t="s">
        <v>33</v>
      </c>
      <c r="AX242" s="11" t="s">
        <v>72</v>
      </c>
      <c r="AY242" s="230" t="s">
        <v>133</v>
      </c>
    </row>
    <row r="243" s="12" customFormat="1">
      <c r="B243" s="231"/>
      <c r="C243" s="232"/>
      <c r="D243" s="218" t="s">
        <v>144</v>
      </c>
      <c r="E243" s="233" t="s">
        <v>1</v>
      </c>
      <c r="F243" s="234" t="s">
        <v>307</v>
      </c>
      <c r="G243" s="232"/>
      <c r="H243" s="235">
        <v>467.33100000000002</v>
      </c>
      <c r="I243" s="236"/>
      <c r="J243" s="232"/>
      <c r="K243" s="232"/>
      <c r="L243" s="237"/>
      <c r="M243" s="238"/>
      <c r="N243" s="239"/>
      <c r="O243" s="239"/>
      <c r="P243" s="239"/>
      <c r="Q243" s="239"/>
      <c r="R243" s="239"/>
      <c r="S243" s="239"/>
      <c r="T243" s="240"/>
      <c r="AT243" s="241" t="s">
        <v>144</v>
      </c>
      <c r="AU243" s="241" t="s">
        <v>81</v>
      </c>
      <c r="AV243" s="12" t="s">
        <v>81</v>
      </c>
      <c r="AW243" s="12" t="s">
        <v>33</v>
      </c>
      <c r="AX243" s="12" t="s">
        <v>79</v>
      </c>
      <c r="AY243" s="241" t="s">
        <v>133</v>
      </c>
    </row>
    <row r="244" s="1" customFormat="1" ht="16.5" customHeight="1">
      <c r="B244" s="37"/>
      <c r="C244" s="206" t="s">
        <v>308</v>
      </c>
      <c r="D244" s="206" t="s">
        <v>135</v>
      </c>
      <c r="E244" s="207" t="s">
        <v>309</v>
      </c>
      <c r="F244" s="208" t="s">
        <v>310</v>
      </c>
      <c r="G244" s="209" t="s">
        <v>211</v>
      </c>
      <c r="H244" s="210">
        <v>233.666</v>
      </c>
      <c r="I244" s="211"/>
      <c r="J244" s="212">
        <f>ROUND(I244*H244,2)</f>
        <v>0</v>
      </c>
      <c r="K244" s="208" t="s">
        <v>139</v>
      </c>
      <c r="L244" s="42"/>
      <c r="M244" s="213" t="s">
        <v>1</v>
      </c>
      <c r="N244" s="214" t="s">
        <v>43</v>
      </c>
      <c r="O244" s="78"/>
      <c r="P244" s="215">
        <f>O244*H244</f>
        <v>0</v>
      </c>
      <c r="Q244" s="215">
        <v>0</v>
      </c>
      <c r="R244" s="215">
        <f>Q244*H244</f>
        <v>0</v>
      </c>
      <c r="S244" s="215">
        <v>0</v>
      </c>
      <c r="T244" s="216">
        <f>S244*H244</f>
        <v>0</v>
      </c>
      <c r="AR244" s="16" t="s">
        <v>140</v>
      </c>
      <c r="AT244" s="16" t="s">
        <v>135</v>
      </c>
      <c r="AU244" s="16" t="s">
        <v>81</v>
      </c>
      <c r="AY244" s="16" t="s">
        <v>133</v>
      </c>
      <c r="BE244" s="217">
        <f>IF(N244="základní",J244,0)</f>
        <v>0</v>
      </c>
      <c r="BF244" s="217">
        <f>IF(N244="snížená",J244,0)</f>
        <v>0</v>
      </c>
      <c r="BG244" s="217">
        <f>IF(N244="zákl. přenesená",J244,0)</f>
        <v>0</v>
      </c>
      <c r="BH244" s="217">
        <f>IF(N244="sníž. přenesená",J244,0)</f>
        <v>0</v>
      </c>
      <c r="BI244" s="217">
        <f>IF(N244="nulová",J244,0)</f>
        <v>0</v>
      </c>
      <c r="BJ244" s="16" t="s">
        <v>79</v>
      </c>
      <c r="BK244" s="217">
        <f>ROUND(I244*H244,2)</f>
        <v>0</v>
      </c>
      <c r="BL244" s="16" t="s">
        <v>140</v>
      </c>
      <c r="BM244" s="16" t="s">
        <v>311</v>
      </c>
    </row>
    <row r="245" s="1" customFormat="1">
      <c r="B245" s="37"/>
      <c r="C245" s="38"/>
      <c r="D245" s="218" t="s">
        <v>142</v>
      </c>
      <c r="E245" s="38"/>
      <c r="F245" s="219" t="s">
        <v>310</v>
      </c>
      <c r="G245" s="38"/>
      <c r="H245" s="38"/>
      <c r="I245" s="131"/>
      <c r="J245" s="38"/>
      <c r="K245" s="38"/>
      <c r="L245" s="42"/>
      <c r="M245" s="220"/>
      <c r="N245" s="78"/>
      <c r="O245" s="78"/>
      <c r="P245" s="78"/>
      <c r="Q245" s="78"/>
      <c r="R245" s="78"/>
      <c r="S245" s="78"/>
      <c r="T245" s="79"/>
      <c r="AT245" s="16" t="s">
        <v>142</v>
      </c>
      <c r="AU245" s="16" t="s">
        <v>81</v>
      </c>
    </row>
    <row r="246" s="12" customFormat="1">
      <c r="B246" s="231"/>
      <c r="C246" s="232"/>
      <c r="D246" s="218" t="s">
        <v>144</v>
      </c>
      <c r="E246" s="233" t="s">
        <v>1</v>
      </c>
      <c r="F246" s="234" t="s">
        <v>312</v>
      </c>
      <c r="G246" s="232"/>
      <c r="H246" s="235">
        <v>233.666</v>
      </c>
      <c r="I246" s="236"/>
      <c r="J246" s="232"/>
      <c r="K246" s="232"/>
      <c r="L246" s="237"/>
      <c r="M246" s="238"/>
      <c r="N246" s="239"/>
      <c r="O246" s="239"/>
      <c r="P246" s="239"/>
      <c r="Q246" s="239"/>
      <c r="R246" s="239"/>
      <c r="S246" s="239"/>
      <c r="T246" s="240"/>
      <c r="AT246" s="241" t="s">
        <v>144</v>
      </c>
      <c r="AU246" s="241" t="s">
        <v>81</v>
      </c>
      <c r="AV246" s="12" t="s">
        <v>81</v>
      </c>
      <c r="AW246" s="12" t="s">
        <v>33</v>
      </c>
      <c r="AX246" s="12" t="s">
        <v>79</v>
      </c>
      <c r="AY246" s="241" t="s">
        <v>133</v>
      </c>
    </row>
    <row r="247" s="1" customFormat="1" ht="16.5" customHeight="1">
      <c r="B247" s="37"/>
      <c r="C247" s="206" t="s">
        <v>313</v>
      </c>
      <c r="D247" s="206" t="s">
        <v>135</v>
      </c>
      <c r="E247" s="207" t="s">
        <v>314</v>
      </c>
      <c r="F247" s="208" t="s">
        <v>315</v>
      </c>
      <c r="G247" s="209" t="s">
        <v>211</v>
      </c>
      <c r="H247" s="210">
        <v>467.33100000000002</v>
      </c>
      <c r="I247" s="211"/>
      <c r="J247" s="212">
        <f>ROUND(I247*H247,2)</f>
        <v>0</v>
      </c>
      <c r="K247" s="208" t="s">
        <v>139</v>
      </c>
      <c r="L247" s="42"/>
      <c r="M247" s="213" t="s">
        <v>1</v>
      </c>
      <c r="N247" s="214" t="s">
        <v>43</v>
      </c>
      <c r="O247" s="78"/>
      <c r="P247" s="215">
        <f>O247*H247</f>
        <v>0</v>
      </c>
      <c r="Q247" s="215">
        <v>0.010460000000000001</v>
      </c>
      <c r="R247" s="215">
        <f>Q247*H247</f>
        <v>4.8882822600000004</v>
      </c>
      <c r="S247" s="215">
        <v>0</v>
      </c>
      <c r="T247" s="216">
        <f>S247*H247</f>
        <v>0</v>
      </c>
      <c r="AR247" s="16" t="s">
        <v>140</v>
      </c>
      <c r="AT247" s="16" t="s">
        <v>135</v>
      </c>
      <c r="AU247" s="16" t="s">
        <v>81</v>
      </c>
      <c r="AY247" s="16" t="s">
        <v>133</v>
      </c>
      <c r="BE247" s="217">
        <f>IF(N247="základní",J247,0)</f>
        <v>0</v>
      </c>
      <c r="BF247" s="217">
        <f>IF(N247="snížená",J247,0)</f>
        <v>0</v>
      </c>
      <c r="BG247" s="217">
        <f>IF(N247="zákl. přenesená",J247,0)</f>
        <v>0</v>
      </c>
      <c r="BH247" s="217">
        <f>IF(N247="sníž. přenesená",J247,0)</f>
        <v>0</v>
      </c>
      <c r="BI247" s="217">
        <f>IF(N247="nulová",J247,0)</f>
        <v>0</v>
      </c>
      <c r="BJ247" s="16" t="s">
        <v>79</v>
      </c>
      <c r="BK247" s="217">
        <f>ROUND(I247*H247,2)</f>
        <v>0</v>
      </c>
      <c r="BL247" s="16" t="s">
        <v>140</v>
      </c>
      <c r="BM247" s="16" t="s">
        <v>316</v>
      </c>
    </row>
    <row r="248" s="1" customFormat="1">
      <c r="B248" s="37"/>
      <c r="C248" s="38"/>
      <c r="D248" s="218" t="s">
        <v>142</v>
      </c>
      <c r="E248" s="38"/>
      <c r="F248" s="219" t="s">
        <v>315</v>
      </c>
      <c r="G248" s="38"/>
      <c r="H248" s="38"/>
      <c r="I248" s="131"/>
      <c r="J248" s="38"/>
      <c r="K248" s="38"/>
      <c r="L248" s="42"/>
      <c r="M248" s="220"/>
      <c r="N248" s="78"/>
      <c r="O248" s="78"/>
      <c r="P248" s="78"/>
      <c r="Q248" s="78"/>
      <c r="R248" s="78"/>
      <c r="S248" s="78"/>
      <c r="T248" s="79"/>
      <c r="AT248" s="16" t="s">
        <v>142</v>
      </c>
      <c r="AU248" s="16" t="s">
        <v>81</v>
      </c>
    </row>
    <row r="249" s="11" customFormat="1">
      <c r="B249" s="221"/>
      <c r="C249" s="222"/>
      <c r="D249" s="218" t="s">
        <v>144</v>
      </c>
      <c r="E249" s="223" t="s">
        <v>1</v>
      </c>
      <c r="F249" s="224" t="s">
        <v>306</v>
      </c>
      <c r="G249" s="222"/>
      <c r="H249" s="223" t="s">
        <v>1</v>
      </c>
      <c r="I249" s="225"/>
      <c r="J249" s="222"/>
      <c r="K249" s="222"/>
      <c r="L249" s="226"/>
      <c r="M249" s="227"/>
      <c r="N249" s="228"/>
      <c r="O249" s="228"/>
      <c r="P249" s="228"/>
      <c r="Q249" s="228"/>
      <c r="R249" s="228"/>
      <c r="S249" s="228"/>
      <c r="T249" s="229"/>
      <c r="AT249" s="230" t="s">
        <v>144</v>
      </c>
      <c r="AU249" s="230" t="s">
        <v>81</v>
      </c>
      <c r="AV249" s="11" t="s">
        <v>79</v>
      </c>
      <c r="AW249" s="11" t="s">
        <v>33</v>
      </c>
      <c r="AX249" s="11" t="s">
        <v>72</v>
      </c>
      <c r="AY249" s="230" t="s">
        <v>133</v>
      </c>
    </row>
    <row r="250" s="12" customFormat="1">
      <c r="B250" s="231"/>
      <c r="C250" s="232"/>
      <c r="D250" s="218" t="s">
        <v>144</v>
      </c>
      <c r="E250" s="233" t="s">
        <v>1</v>
      </c>
      <c r="F250" s="234" t="s">
        <v>307</v>
      </c>
      <c r="G250" s="232"/>
      <c r="H250" s="235">
        <v>467.33100000000002</v>
      </c>
      <c r="I250" s="236"/>
      <c r="J250" s="232"/>
      <c r="K250" s="232"/>
      <c r="L250" s="237"/>
      <c r="M250" s="238"/>
      <c r="N250" s="239"/>
      <c r="O250" s="239"/>
      <c r="P250" s="239"/>
      <c r="Q250" s="239"/>
      <c r="R250" s="239"/>
      <c r="S250" s="239"/>
      <c r="T250" s="240"/>
      <c r="AT250" s="241" t="s">
        <v>144</v>
      </c>
      <c r="AU250" s="241" t="s">
        <v>81</v>
      </c>
      <c r="AV250" s="12" t="s">
        <v>81</v>
      </c>
      <c r="AW250" s="12" t="s">
        <v>33</v>
      </c>
      <c r="AX250" s="12" t="s">
        <v>79</v>
      </c>
      <c r="AY250" s="241" t="s">
        <v>133</v>
      </c>
    </row>
    <row r="251" s="1" customFormat="1" ht="16.5" customHeight="1">
      <c r="B251" s="37"/>
      <c r="C251" s="206" t="s">
        <v>317</v>
      </c>
      <c r="D251" s="206" t="s">
        <v>135</v>
      </c>
      <c r="E251" s="207" t="s">
        <v>318</v>
      </c>
      <c r="F251" s="208" t="s">
        <v>319</v>
      </c>
      <c r="G251" s="209" t="s">
        <v>211</v>
      </c>
      <c r="H251" s="210">
        <v>311.55399999999997</v>
      </c>
      <c r="I251" s="211"/>
      <c r="J251" s="212">
        <f>ROUND(I251*H251,2)</f>
        <v>0</v>
      </c>
      <c r="K251" s="208" t="s">
        <v>139</v>
      </c>
      <c r="L251" s="42"/>
      <c r="M251" s="213" t="s">
        <v>1</v>
      </c>
      <c r="N251" s="214" t="s">
        <v>43</v>
      </c>
      <c r="O251" s="78"/>
      <c r="P251" s="215">
        <f>O251*H251</f>
        <v>0</v>
      </c>
      <c r="Q251" s="215">
        <v>0.017049999999999999</v>
      </c>
      <c r="R251" s="215">
        <f>Q251*H251</f>
        <v>5.3119956999999989</v>
      </c>
      <c r="S251" s="215">
        <v>0</v>
      </c>
      <c r="T251" s="216">
        <f>S251*H251</f>
        <v>0</v>
      </c>
      <c r="AR251" s="16" t="s">
        <v>140</v>
      </c>
      <c r="AT251" s="16" t="s">
        <v>135</v>
      </c>
      <c r="AU251" s="16" t="s">
        <v>81</v>
      </c>
      <c r="AY251" s="16" t="s">
        <v>133</v>
      </c>
      <c r="BE251" s="217">
        <f>IF(N251="základní",J251,0)</f>
        <v>0</v>
      </c>
      <c r="BF251" s="217">
        <f>IF(N251="snížená",J251,0)</f>
        <v>0</v>
      </c>
      <c r="BG251" s="217">
        <f>IF(N251="zákl. přenesená",J251,0)</f>
        <v>0</v>
      </c>
      <c r="BH251" s="217">
        <f>IF(N251="sníž. přenesená",J251,0)</f>
        <v>0</v>
      </c>
      <c r="BI251" s="217">
        <f>IF(N251="nulová",J251,0)</f>
        <v>0</v>
      </c>
      <c r="BJ251" s="16" t="s">
        <v>79</v>
      </c>
      <c r="BK251" s="217">
        <f>ROUND(I251*H251,2)</f>
        <v>0</v>
      </c>
      <c r="BL251" s="16" t="s">
        <v>140</v>
      </c>
      <c r="BM251" s="16" t="s">
        <v>320</v>
      </c>
    </row>
    <row r="252" s="1" customFormat="1">
      <c r="B252" s="37"/>
      <c r="C252" s="38"/>
      <c r="D252" s="218" t="s">
        <v>142</v>
      </c>
      <c r="E252" s="38"/>
      <c r="F252" s="219" t="s">
        <v>319</v>
      </c>
      <c r="G252" s="38"/>
      <c r="H252" s="38"/>
      <c r="I252" s="131"/>
      <c r="J252" s="38"/>
      <c r="K252" s="38"/>
      <c r="L252" s="42"/>
      <c r="M252" s="220"/>
      <c r="N252" s="78"/>
      <c r="O252" s="78"/>
      <c r="P252" s="78"/>
      <c r="Q252" s="78"/>
      <c r="R252" s="78"/>
      <c r="S252" s="78"/>
      <c r="T252" s="79"/>
      <c r="AT252" s="16" t="s">
        <v>142</v>
      </c>
      <c r="AU252" s="16" t="s">
        <v>81</v>
      </c>
    </row>
    <row r="253" s="11" customFormat="1">
      <c r="B253" s="221"/>
      <c r="C253" s="222"/>
      <c r="D253" s="218" t="s">
        <v>144</v>
      </c>
      <c r="E253" s="223" t="s">
        <v>1</v>
      </c>
      <c r="F253" s="224" t="s">
        <v>306</v>
      </c>
      <c r="G253" s="222"/>
      <c r="H253" s="223" t="s">
        <v>1</v>
      </c>
      <c r="I253" s="225"/>
      <c r="J253" s="222"/>
      <c r="K253" s="222"/>
      <c r="L253" s="226"/>
      <c r="M253" s="227"/>
      <c r="N253" s="228"/>
      <c r="O253" s="228"/>
      <c r="P253" s="228"/>
      <c r="Q253" s="228"/>
      <c r="R253" s="228"/>
      <c r="S253" s="228"/>
      <c r="T253" s="229"/>
      <c r="AT253" s="230" t="s">
        <v>144</v>
      </c>
      <c r="AU253" s="230" t="s">
        <v>81</v>
      </c>
      <c r="AV253" s="11" t="s">
        <v>79</v>
      </c>
      <c r="AW253" s="11" t="s">
        <v>33</v>
      </c>
      <c r="AX253" s="11" t="s">
        <v>72</v>
      </c>
      <c r="AY253" s="230" t="s">
        <v>133</v>
      </c>
    </row>
    <row r="254" s="12" customFormat="1">
      <c r="B254" s="231"/>
      <c r="C254" s="232"/>
      <c r="D254" s="218" t="s">
        <v>144</v>
      </c>
      <c r="E254" s="233" t="s">
        <v>1</v>
      </c>
      <c r="F254" s="234" t="s">
        <v>321</v>
      </c>
      <c r="G254" s="232"/>
      <c r="H254" s="235">
        <v>311.55399999999997</v>
      </c>
      <c r="I254" s="236"/>
      <c r="J254" s="232"/>
      <c r="K254" s="232"/>
      <c r="L254" s="237"/>
      <c r="M254" s="238"/>
      <c r="N254" s="239"/>
      <c r="O254" s="239"/>
      <c r="P254" s="239"/>
      <c r="Q254" s="239"/>
      <c r="R254" s="239"/>
      <c r="S254" s="239"/>
      <c r="T254" s="240"/>
      <c r="AT254" s="241" t="s">
        <v>144</v>
      </c>
      <c r="AU254" s="241" t="s">
        <v>81</v>
      </c>
      <c r="AV254" s="12" t="s">
        <v>81</v>
      </c>
      <c r="AW254" s="12" t="s">
        <v>33</v>
      </c>
      <c r="AX254" s="12" t="s">
        <v>79</v>
      </c>
      <c r="AY254" s="241" t="s">
        <v>133</v>
      </c>
    </row>
    <row r="255" s="1" customFormat="1" ht="16.5" customHeight="1">
      <c r="B255" s="37"/>
      <c r="C255" s="206" t="s">
        <v>322</v>
      </c>
      <c r="D255" s="206" t="s">
        <v>135</v>
      </c>
      <c r="E255" s="207" t="s">
        <v>323</v>
      </c>
      <c r="F255" s="208" t="s">
        <v>324</v>
      </c>
      <c r="G255" s="209" t="s">
        <v>138</v>
      </c>
      <c r="H255" s="210">
        <v>3472.2460000000001</v>
      </c>
      <c r="I255" s="211"/>
      <c r="J255" s="212">
        <f>ROUND(I255*H255,2)</f>
        <v>0</v>
      </c>
      <c r="K255" s="208" t="s">
        <v>139</v>
      </c>
      <c r="L255" s="42"/>
      <c r="M255" s="213" t="s">
        <v>1</v>
      </c>
      <c r="N255" s="214" t="s">
        <v>43</v>
      </c>
      <c r="O255" s="78"/>
      <c r="P255" s="215">
        <f>O255*H255</f>
        <v>0</v>
      </c>
      <c r="Q255" s="215">
        <v>0</v>
      </c>
      <c r="R255" s="215">
        <f>Q255*H255</f>
        <v>0</v>
      </c>
      <c r="S255" s="215">
        <v>0</v>
      </c>
      <c r="T255" s="216">
        <f>S255*H255</f>
        <v>0</v>
      </c>
      <c r="AR255" s="16" t="s">
        <v>140</v>
      </c>
      <c r="AT255" s="16" t="s">
        <v>135</v>
      </c>
      <c r="AU255" s="16" t="s">
        <v>81</v>
      </c>
      <c r="AY255" s="16" t="s">
        <v>133</v>
      </c>
      <c r="BE255" s="217">
        <f>IF(N255="základní",J255,0)</f>
        <v>0</v>
      </c>
      <c r="BF255" s="217">
        <f>IF(N255="snížená",J255,0)</f>
        <v>0</v>
      </c>
      <c r="BG255" s="217">
        <f>IF(N255="zákl. přenesená",J255,0)</f>
        <v>0</v>
      </c>
      <c r="BH255" s="217">
        <f>IF(N255="sníž. přenesená",J255,0)</f>
        <v>0</v>
      </c>
      <c r="BI255" s="217">
        <f>IF(N255="nulová",J255,0)</f>
        <v>0</v>
      </c>
      <c r="BJ255" s="16" t="s">
        <v>79</v>
      </c>
      <c r="BK255" s="217">
        <f>ROUND(I255*H255,2)</f>
        <v>0</v>
      </c>
      <c r="BL255" s="16" t="s">
        <v>140</v>
      </c>
      <c r="BM255" s="16" t="s">
        <v>325</v>
      </c>
    </row>
    <row r="256" s="1" customFormat="1">
      <c r="B256" s="37"/>
      <c r="C256" s="38"/>
      <c r="D256" s="218" t="s">
        <v>142</v>
      </c>
      <c r="E256" s="38"/>
      <c r="F256" s="219" t="s">
        <v>326</v>
      </c>
      <c r="G256" s="38"/>
      <c r="H256" s="38"/>
      <c r="I256" s="131"/>
      <c r="J256" s="38"/>
      <c r="K256" s="38"/>
      <c r="L256" s="42"/>
      <c r="M256" s="220"/>
      <c r="N256" s="78"/>
      <c r="O256" s="78"/>
      <c r="P256" s="78"/>
      <c r="Q256" s="78"/>
      <c r="R256" s="78"/>
      <c r="S256" s="78"/>
      <c r="T256" s="79"/>
      <c r="AT256" s="16" t="s">
        <v>142</v>
      </c>
      <c r="AU256" s="16" t="s">
        <v>81</v>
      </c>
    </row>
    <row r="257" s="11" customFormat="1">
      <c r="B257" s="221"/>
      <c r="C257" s="222"/>
      <c r="D257" s="218" t="s">
        <v>144</v>
      </c>
      <c r="E257" s="223" t="s">
        <v>1</v>
      </c>
      <c r="F257" s="224" t="s">
        <v>306</v>
      </c>
      <c r="G257" s="222"/>
      <c r="H257" s="223" t="s">
        <v>1</v>
      </c>
      <c r="I257" s="225"/>
      <c r="J257" s="222"/>
      <c r="K257" s="222"/>
      <c r="L257" s="226"/>
      <c r="M257" s="227"/>
      <c r="N257" s="228"/>
      <c r="O257" s="228"/>
      <c r="P257" s="228"/>
      <c r="Q257" s="228"/>
      <c r="R257" s="228"/>
      <c r="S257" s="228"/>
      <c r="T257" s="229"/>
      <c r="AT257" s="230" t="s">
        <v>144</v>
      </c>
      <c r="AU257" s="230" t="s">
        <v>81</v>
      </c>
      <c r="AV257" s="11" t="s">
        <v>79</v>
      </c>
      <c r="AW257" s="11" t="s">
        <v>33</v>
      </c>
      <c r="AX257" s="11" t="s">
        <v>72</v>
      </c>
      <c r="AY257" s="230" t="s">
        <v>133</v>
      </c>
    </row>
    <row r="258" s="11" customFormat="1">
      <c r="B258" s="221"/>
      <c r="C258" s="222"/>
      <c r="D258" s="218" t="s">
        <v>144</v>
      </c>
      <c r="E258" s="223" t="s">
        <v>1</v>
      </c>
      <c r="F258" s="224" t="s">
        <v>327</v>
      </c>
      <c r="G258" s="222"/>
      <c r="H258" s="223" t="s">
        <v>1</v>
      </c>
      <c r="I258" s="225"/>
      <c r="J258" s="222"/>
      <c r="K258" s="222"/>
      <c r="L258" s="226"/>
      <c r="M258" s="227"/>
      <c r="N258" s="228"/>
      <c r="O258" s="228"/>
      <c r="P258" s="228"/>
      <c r="Q258" s="228"/>
      <c r="R258" s="228"/>
      <c r="S258" s="228"/>
      <c r="T258" s="229"/>
      <c r="AT258" s="230" t="s">
        <v>144</v>
      </c>
      <c r="AU258" s="230" t="s">
        <v>81</v>
      </c>
      <c r="AV258" s="11" t="s">
        <v>79</v>
      </c>
      <c r="AW258" s="11" t="s">
        <v>33</v>
      </c>
      <c r="AX258" s="11" t="s">
        <v>72</v>
      </c>
      <c r="AY258" s="230" t="s">
        <v>133</v>
      </c>
    </row>
    <row r="259" s="12" customFormat="1">
      <c r="B259" s="231"/>
      <c r="C259" s="232"/>
      <c r="D259" s="218" t="s">
        <v>144</v>
      </c>
      <c r="E259" s="233" t="s">
        <v>1</v>
      </c>
      <c r="F259" s="234" t="s">
        <v>328</v>
      </c>
      <c r="G259" s="232"/>
      <c r="H259" s="235">
        <v>1600.1020000000001</v>
      </c>
      <c r="I259" s="236"/>
      <c r="J259" s="232"/>
      <c r="K259" s="232"/>
      <c r="L259" s="237"/>
      <c r="M259" s="238"/>
      <c r="N259" s="239"/>
      <c r="O259" s="239"/>
      <c r="P259" s="239"/>
      <c r="Q259" s="239"/>
      <c r="R259" s="239"/>
      <c r="S259" s="239"/>
      <c r="T259" s="240"/>
      <c r="AT259" s="241" t="s">
        <v>144</v>
      </c>
      <c r="AU259" s="241" t="s">
        <v>81</v>
      </c>
      <c r="AV259" s="12" t="s">
        <v>81</v>
      </c>
      <c r="AW259" s="12" t="s">
        <v>33</v>
      </c>
      <c r="AX259" s="12" t="s">
        <v>72</v>
      </c>
      <c r="AY259" s="241" t="s">
        <v>133</v>
      </c>
    </row>
    <row r="260" s="12" customFormat="1">
      <c r="B260" s="231"/>
      <c r="C260" s="232"/>
      <c r="D260" s="218" t="s">
        <v>144</v>
      </c>
      <c r="E260" s="233" t="s">
        <v>1</v>
      </c>
      <c r="F260" s="234" t="s">
        <v>329</v>
      </c>
      <c r="G260" s="232"/>
      <c r="H260" s="235">
        <v>1779.684</v>
      </c>
      <c r="I260" s="236"/>
      <c r="J260" s="232"/>
      <c r="K260" s="232"/>
      <c r="L260" s="237"/>
      <c r="M260" s="238"/>
      <c r="N260" s="239"/>
      <c r="O260" s="239"/>
      <c r="P260" s="239"/>
      <c r="Q260" s="239"/>
      <c r="R260" s="239"/>
      <c r="S260" s="239"/>
      <c r="T260" s="240"/>
      <c r="AT260" s="241" t="s">
        <v>144</v>
      </c>
      <c r="AU260" s="241" t="s">
        <v>81</v>
      </c>
      <c r="AV260" s="12" t="s">
        <v>81</v>
      </c>
      <c r="AW260" s="12" t="s">
        <v>33</v>
      </c>
      <c r="AX260" s="12" t="s">
        <v>72</v>
      </c>
      <c r="AY260" s="241" t="s">
        <v>133</v>
      </c>
    </row>
    <row r="261" s="11" customFormat="1">
      <c r="B261" s="221"/>
      <c r="C261" s="222"/>
      <c r="D261" s="218" t="s">
        <v>144</v>
      </c>
      <c r="E261" s="223" t="s">
        <v>1</v>
      </c>
      <c r="F261" s="224" t="s">
        <v>330</v>
      </c>
      <c r="G261" s="222"/>
      <c r="H261" s="223" t="s">
        <v>1</v>
      </c>
      <c r="I261" s="225"/>
      <c r="J261" s="222"/>
      <c r="K261" s="222"/>
      <c r="L261" s="226"/>
      <c r="M261" s="227"/>
      <c r="N261" s="228"/>
      <c r="O261" s="228"/>
      <c r="P261" s="228"/>
      <c r="Q261" s="228"/>
      <c r="R261" s="228"/>
      <c r="S261" s="228"/>
      <c r="T261" s="229"/>
      <c r="AT261" s="230" t="s">
        <v>144</v>
      </c>
      <c r="AU261" s="230" t="s">
        <v>81</v>
      </c>
      <c r="AV261" s="11" t="s">
        <v>79</v>
      </c>
      <c r="AW261" s="11" t="s">
        <v>33</v>
      </c>
      <c r="AX261" s="11" t="s">
        <v>72</v>
      </c>
      <c r="AY261" s="230" t="s">
        <v>133</v>
      </c>
    </row>
    <row r="262" s="12" customFormat="1">
      <c r="B262" s="231"/>
      <c r="C262" s="232"/>
      <c r="D262" s="218" t="s">
        <v>144</v>
      </c>
      <c r="E262" s="233" t="s">
        <v>1</v>
      </c>
      <c r="F262" s="234" t="s">
        <v>331</v>
      </c>
      <c r="G262" s="232"/>
      <c r="H262" s="235">
        <v>92.459999999999994</v>
      </c>
      <c r="I262" s="236"/>
      <c r="J262" s="232"/>
      <c r="K262" s="232"/>
      <c r="L262" s="237"/>
      <c r="M262" s="238"/>
      <c r="N262" s="239"/>
      <c r="O262" s="239"/>
      <c r="P262" s="239"/>
      <c r="Q262" s="239"/>
      <c r="R262" s="239"/>
      <c r="S262" s="239"/>
      <c r="T262" s="240"/>
      <c r="AT262" s="241" t="s">
        <v>144</v>
      </c>
      <c r="AU262" s="241" t="s">
        <v>81</v>
      </c>
      <c r="AV262" s="12" t="s">
        <v>81</v>
      </c>
      <c r="AW262" s="12" t="s">
        <v>33</v>
      </c>
      <c r="AX262" s="12" t="s">
        <v>72</v>
      </c>
      <c r="AY262" s="241" t="s">
        <v>133</v>
      </c>
    </row>
    <row r="263" s="13" customFormat="1">
      <c r="B263" s="242"/>
      <c r="C263" s="243"/>
      <c r="D263" s="218" t="s">
        <v>144</v>
      </c>
      <c r="E263" s="244" t="s">
        <v>1</v>
      </c>
      <c r="F263" s="245" t="s">
        <v>149</v>
      </c>
      <c r="G263" s="243"/>
      <c r="H263" s="246">
        <v>3472.2460000000001</v>
      </c>
      <c r="I263" s="247"/>
      <c r="J263" s="243"/>
      <c r="K263" s="243"/>
      <c r="L263" s="248"/>
      <c r="M263" s="249"/>
      <c r="N263" s="250"/>
      <c r="O263" s="250"/>
      <c r="P263" s="250"/>
      <c r="Q263" s="250"/>
      <c r="R263" s="250"/>
      <c r="S263" s="250"/>
      <c r="T263" s="251"/>
      <c r="AT263" s="252" t="s">
        <v>144</v>
      </c>
      <c r="AU263" s="252" t="s">
        <v>81</v>
      </c>
      <c r="AV263" s="13" t="s">
        <v>140</v>
      </c>
      <c r="AW263" s="13" t="s">
        <v>33</v>
      </c>
      <c r="AX263" s="13" t="s">
        <v>79</v>
      </c>
      <c r="AY263" s="252" t="s">
        <v>133</v>
      </c>
    </row>
    <row r="264" s="1" customFormat="1" ht="16.5" customHeight="1">
      <c r="B264" s="37"/>
      <c r="C264" s="206" t="s">
        <v>332</v>
      </c>
      <c r="D264" s="206" t="s">
        <v>135</v>
      </c>
      <c r="E264" s="207" t="s">
        <v>333</v>
      </c>
      <c r="F264" s="208" t="s">
        <v>334</v>
      </c>
      <c r="G264" s="209" t="s">
        <v>138</v>
      </c>
      <c r="H264" s="210">
        <v>1912.8630000000001</v>
      </c>
      <c r="I264" s="211"/>
      <c r="J264" s="212">
        <f>ROUND(I264*H264,2)</f>
        <v>0</v>
      </c>
      <c r="K264" s="208" t="s">
        <v>139</v>
      </c>
      <c r="L264" s="42"/>
      <c r="M264" s="213" t="s">
        <v>1</v>
      </c>
      <c r="N264" s="214" t="s">
        <v>43</v>
      </c>
      <c r="O264" s="78"/>
      <c r="P264" s="215">
        <f>O264*H264</f>
        <v>0</v>
      </c>
      <c r="Q264" s="215">
        <v>0</v>
      </c>
      <c r="R264" s="215">
        <f>Q264*H264</f>
        <v>0</v>
      </c>
      <c r="S264" s="215">
        <v>0</v>
      </c>
      <c r="T264" s="216">
        <f>S264*H264</f>
        <v>0</v>
      </c>
      <c r="AR264" s="16" t="s">
        <v>140</v>
      </c>
      <c r="AT264" s="16" t="s">
        <v>135</v>
      </c>
      <c r="AU264" s="16" t="s">
        <v>81</v>
      </c>
      <c r="AY264" s="16" t="s">
        <v>133</v>
      </c>
      <c r="BE264" s="217">
        <f>IF(N264="základní",J264,0)</f>
        <v>0</v>
      </c>
      <c r="BF264" s="217">
        <f>IF(N264="snížená",J264,0)</f>
        <v>0</v>
      </c>
      <c r="BG264" s="217">
        <f>IF(N264="zákl. přenesená",J264,0)</f>
        <v>0</v>
      </c>
      <c r="BH264" s="217">
        <f>IF(N264="sníž. přenesená",J264,0)</f>
        <v>0</v>
      </c>
      <c r="BI264" s="217">
        <f>IF(N264="nulová",J264,0)</f>
        <v>0</v>
      </c>
      <c r="BJ264" s="16" t="s">
        <v>79</v>
      </c>
      <c r="BK264" s="217">
        <f>ROUND(I264*H264,2)</f>
        <v>0</v>
      </c>
      <c r="BL264" s="16" t="s">
        <v>140</v>
      </c>
      <c r="BM264" s="16" t="s">
        <v>335</v>
      </c>
    </row>
    <row r="265" s="1" customFormat="1">
      <c r="B265" s="37"/>
      <c r="C265" s="38"/>
      <c r="D265" s="218" t="s">
        <v>142</v>
      </c>
      <c r="E265" s="38"/>
      <c r="F265" s="219" t="s">
        <v>336</v>
      </c>
      <c r="G265" s="38"/>
      <c r="H265" s="38"/>
      <c r="I265" s="131"/>
      <c r="J265" s="38"/>
      <c r="K265" s="38"/>
      <c r="L265" s="42"/>
      <c r="M265" s="220"/>
      <c r="N265" s="78"/>
      <c r="O265" s="78"/>
      <c r="P265" s="78"/>
      <c r="Q265" s="78"/>
      <c r="R265" s="78"/>
      <c r="S265" s="78"/>
      <c r="T265" s="79"/>
      <c r="AT265" s="16" t="s">
        <v>142</v>
      </c>
      <c r="AU265" s="16" t="s">
        <v>81</v>
      </c>
    </row>
    <row r="266" s="11" customFormat="1">
      <c r="B266" s="221"/>
      <c r="C266" s="222"/>
      <c r="D266" s="218" t="s">
        <v>144</v>
      </c>
      <c r="E266" s="223" t="s">
        <v>1</v>
      </c>
      <c r="F266" s="224" t="s">
        <v>306</v>
      </c>
      <c r="G266" s="222"/>
      <c r="H266" s="223" t="s">
        <v>1</v>
      </c>
      <c r="I266" s="225"/>
      <c r="J266" s="222"/>
      <c r="K266" s="222"/>
      <c r="L266" s="226"/>
      <c r="M266" s="227"/>
      <c r="N266" s="228"/>
      <c r="O266" s="228"/>
      <c r="P266" s="228"/>
      <c r="Q266" s="228"/>
      <c r="R266" s="228"/>
      <c r="S266" s="228"/>
      <c r="T266" s="229"/>
      <c r="AT266" s="230" t="s">
        <v>144</v>
      </c>
      <c r="AU266" s="230" t="s">
        <v>81</v>
      </c>
      <c r="AV266" s="11" t="s">
        <v>79</v>
      </c>
      <c r="AW266" s="11" t="s">
        <v>33</v>
      </c>
      <c r="AX266" s="11" t="s">
        <v>72</v>
      </c>
      <c r="AY266" s="230" t="s">
        <v>133</v>
      </c>
    </row>
    <row r="267" s="11" customFormat="1">
      <c r="B267" s="221"/>
      <c r="C267" s="222"/>
      <c r="D267" s="218" t="s">
        <v>144</v>
      </c>
      <c r="E267" s="223" t="s">
        <v>1</v>
      </c>
      <c r="F267" s="224" t="s">
        <v>337</v>
      </c>
      <c r="G267" s="222"/>
      <c r="H267" s="223" t="s">
        <v>1</v>
      </c>
      <c r="I267" s="225"/>
      <c r="J267" s="222"/>
      <c r="K267" s="222"/>
      <c r="L267" s="226"/>
      <c r="M267" s="227"/>
      <c r="N267" s="228"/>
      <c r="O267" s="228"/>
      <c r="P267" s="228"/>
      <c r="Q267" s="228"/>
      <c r="R267" s="228"/>
      <c r="S267" s="228"/>
      <c r="T267" s="229"/>
      <c r="AT267" s="230" t="s">
        <v>144</v>
      </c>
      <c r="AU267" s="230" t="s">
        <v>81</v>
      </c>
      <c r="AV267" s="11" t="s">
        <v>79</v>
      </c>
      <c r="AW267" s="11" t="s">
        <v>33</v>
      </c>
      <c r="AX267" s="11" t="s">
        <v>72</v>
      </c>
      <c r="AY267" s="230" t="s">
        <v>133</v>
      </c>
    </row>
    <row r="268" s="12" customFormat="1">
      <c r="B268" s="231"/>
      <c r="C268" s="232"/>
      <c r="D268" s="218" t="s">
        <v>144</v>
      </c>
      <c r="E268" s="233" t="s">
        <v>1</v>
      </c>
      <c r="F268" s="234" t="s">
        <v>338</v>
      </c>
      <c r="G268" s="232"/>
      <c r="H268" s="235">
        <v>204.714</v>
      </c>
      <c r="I268" s="236"/>
      <c r="J268" s="232"/>
      <c r="K268" s="232"/>
      <c r="L268" s="237"/>
      <c r="M268" s="238"/>
      <c r="N268" s="239"/>
      <c r="O268" s="239"/>
      <c r="P268" s="239"/>
      <c r="Q268" s="239"/>
      <c r="R268" s="239"/>
      <c r="S268" s="239"/>
      <c r="T268" s="240"/>
      <c r="AT268" s="241" t="s">
        <v>144</v>
      </c>
      <c r="AU268" s="241" t="s">
        <v>81</v>
      </c>
      <c r="AV268" s="12" t="s">
        <v>81</v>
      </c>
      <c r="AW268" s="12" t="s">
        <v>33</v>
      </c>
      <c r="AX268" s="12" t="s">
        <v>72</v>
      </c>
      <c r="AY268" s="241" t="s">
        <v>133</v>
      </c>
    </row>
    <row r="269" s="11" customFormat="1">
      <c r="B269" s="221"/>
      <c r="C269" s="222"/>
      <c r="D269" s="218" t="s">
        <v>144</v>
      </c>
      <c r="E269" s="223" t="s">
        <v>1</v>
      </c>
      <c r="F269" s="224" t="s">
        <v>339</v>
      </c>
      <c r="G269" s="222"/>
      <c r="H269" s="223" t="s">
        <v>1</v>
      </c>
      <c r="I269" s="225"/>
      <c r="J269" s="222"/>
      <c r="K269" s="222"/>
      <c r="L269" s="226"/>
      <c r="M269" s="227"/>
      <c r="N269" s="228"/>
      <c r="O269" s="228"/>
      <c r="P269" s="228"/>
      <c r="Q269" s="228"/>
      <c r="R269" s="228"/>
      <c r="S269" s="228"/>
      <c r="T269" s="229"/>
      <c r="AT269" s="230" t="s">
        <v>144</v>
      </c>
      <c r="AU269" s="230" t="s">
        <v>81</v>
      </c>
      <c r="AV269" s="11" t="s">
        <v>79</v>
      </c>
      <c r="AW269" s="11" t="s">
        <v>33</v>
      </c>
      <c r="AX269" s="11" t="s">
        <v>72</v>
      </c>
      <c r="AY269" s="230" t="s">
        <v>133</v>
      </c>
    </row>
    <row r="270" s="12" customFormat="1">
      <c r="B270" s="231"/>
      <c r="C270" s="232"/>
      <c r="D270" s="218" t="s">
        <v>144</v>
      </c>
      <c r="E270" s="233" t="s">
        <v>1</v>
      </c>
      <c r="F270" s="234" t="s">
        <v>340</v>
      </c>
      <c r="G270" s="232"/>
      <c r="H270" s="235">
        <v>703.29999999999995</v>
      </c>
      <c r="I270" s="236"/>
      <c r="J270" s="232"/>
      <c r="K270" s="232"/>
      <c r="L270" s="237"/>
      <c r="M270" s="238"/>
      <c r="N270" s="239"/>
      <c r="O270" s="239"/>
      <c r="P270" s="239"/>
      <c r="Q270" s="239"/>
      <c r="R270" s="239"/>
      <c r="S270" s="239"/>
      <c r="T270" s="240"/>
      <c r="AT270" s="241" t="s">
        <v>144</v>
      </c>
      <c r="AU270" s="241" t="s">
        <v>81</v>
      </c>
      <c r="AV270" s="12" t="s">
        <v>81</v>
      </c>
      <c r="AW270" s="12" t="s">
        <v>33</v>
      </c>
      <c r="AX270" s="12" t="s">
        <v>72</v>
      </c>
      <c r="AY270" s="241" t="s">
        <v>133</v>
      </c>
    </row>
    <row r="271" s="11" customFormat="1">
      <c r="B271" s="221"/>
      <c r="C271" s="222"/>
      <c r="D271" s="218" t="s">
        <v>144</v>
      </c>
      <c r="E271" s="223" t="s">
        <v>1</v>
      </c>
      <c r="F271" s="224" t="s">
        <v>341</v>
      </c>
      <c r="G271" s="222"/>
      <c r="H271" s="223" t="s">
        <v>1</v>
      </c>
      <c r="I271" s="225"/>
      <c r="J271" s="222"/>
      <c r="K271" s="222"/>
      <c r="L271" s="226"/>
      <c r="M271" s="227"/>
      <c r="N271" s="228"/>
      <c r="O271" s="228"/>
      <c r="P271" s="228"/>
      <c r="Q271" s="228"/>
      <c r="R271" s="228"/>
      <c r="S271" s="228"/>
      <c r="T271" s="229"/>
      <c r="AT271" s="230" t="s">
        <v>144</v>
      </c>
      <c r="AU271" s="230" t="s">
        <v>81</v>
      </c>
      <c r="AV271" s="11" t="s">
        <v>79</v>
      </c>
      <c r="AW271" s="11" t="s">
        <v>33</v>
      </c>
      <c r="AX271" s="11" t="s">
        <v>72</v>
      </c>
      <c r="AY271" s="230" t="s">
        <v>133</v>
      </c>
    </row>
    <row r="272" s="12" customFormat="1">
      <c r="B272" s="231"/>
      <c r="C272" s="232"/>
      <c r="D272" s="218" t="s">
        <v>144</v>
      </c>
      <c r="E272" s="233" t="s">
        <v>1</v>
      </c>
      <c r="F272" s="234" t="s">
        <v>342</v>
      </c>
      <c r="G272" s="232"/>
      <c r="H272" s="235">
        <v>216.30000000000001</v>
      </c>
      <c r="I272" s="236"/>
      <c r="J272" s="232"/>
      <c r="K272" s="232"/>
      <c r="L272" s="237"/>
      <c r="M272" s="238"/>
      <c r="N272" s="239"/>
      <c r="O272" s="239"/>
      <c r="P272" s="239"/>
      <c r="Q272" s="239"/>
      <c r="R272" s="239"/>
      <c r="S272" s="239"/>
      <c r="T272" s="240"/>
      <c r="AT272" s="241" t="s">
        <v>144</v>
      </c>
      <c r="AU272" s="241" t="s">
        <v>81</v>
      </c>
      <c r="AV272" s="12" t="s">
        <v>81</v>
      </c>
      <c r="AW272" s="12" t="s">
        <v>33</v>
      </c>
      <c r="AX272" s="12" t="s">
        <v>72</v>
      </c>
      <c r="AY272" s="241" t="s">
        <v>133</v>
      </c>
    </row>
    <row r="273" s="11" customFormat="1">
      <c r="B273" s="221"/>
      <c r="C273" s="222"/>
      <c r="D273" s="218" t="s">
        <v>144</v>
      </c>
      <c r="E273" s="223" t="s">
        <v>1</v>
      </c>
      <c r="F273" s="224" t="s">
        <v>330</v>
      </c>
      <c r="G273" s="222"/>
      <c r="H273" s="223" t="s">
        <v>1</v>
      </c>
      <c r="I273" s="225"/>
      <c r="J273" s="222"/>
      <c r="K273" s="222"/>
      <c r="L273" s="226"/>
      <c r="M273" s="227"/>
      <c r="N273" s="228"/>
      <c r="O273" s="228"/>
      <c r="P273" s="228"/>
      <c r="Q273" s="228"/>
      <c r="R273" s="228"/>
      <c r="S273" s="228"/>
      <c r="T273" s="229"/>
      <c r="AT273" s="230" t="s">
        <v>144</v>
      </c>
      <c r="AU273" s="230" t="s">
        <v>81</v>
      </c>
      <c r="AV273" s="11" t="s">
        <v>79</v>
      </c>
      <c r="AW273" s="11" t="s">
        <v>33</v>
      </c>
      <c r="AX273" s="11" t="s">
        <v>72</v>
      </c>
      <c r="AY273" s="230" t="s">
        <v>133</v>
      </c>
    </row>
    <row r="274" s="12" customFormat="1">
      <c r="B274" s="231"/>
      <c r="C274" s="232"/>
      <c r="D274" s="218" t="s">
        <v>144</v>
      </c>
      <c r="E274" s="233" t="s">
        <v>1</v>
      </c>
      <c r="F274" s="234" t="s">
        <v>343</v>
      </c>
      <c r="G274" s="232"/>
      <c r="H274" s="235">
        <v>473.80099999999999</v>
      </c>
      <c r="I274" s="236"/>
      <c r="J274" s="232"/>
      <c r="K274" s="232"/>
      <c r="L274" s="237"/>
      <c r="M274" s="238"/>
      <c r="N274" s="239"/>
      <c r="O274" s="239"/>
      <c r="P274" s="239"/>
      <c r="Q274" s="239"/>
      <c r="R274" s="239"/>
      <c r="S274" s="239"/>
      <c r="T274" s="240"/>
      <c r="AT274" s="241" t="s">
        <v>144</v>
      </c>
      <c r="AU274" s="241" t="s">
        <v>81</v>
      </c>
      <c r="AV274" s="12" t="s">
        <v>81</v>
      </c>
      <c r="AW274" s="12" t="s">
        <v>33</v>
      </c>
      <c r="AX274" s="12" t="s">
        <v>72</v>
      </c>
      <c r="AY274" s="241" t="s">
        <v>133</v>
      </c>
    </row>
    <row r="275" s="11" customFormat="1">
      <c r="B275" s="221"/>
      <c r="C275" s="222"/>
      <c r="D275" s="218" t="s">
        <v>144</v>
      </c>
      <c r="E275" s="223" t="s">
        <v>1</v>
      </c>
      <c r="F275" s="224" t="s">
        <v>344</v>
      </c>
      <c r="G275" s="222"/>
      <c r="H275" s="223" t="s">
        <v>1</v>
      </c>
      <c r="I275" s="225"/>
      <c r="J275" s="222"/>
      <c r="K275" s="222"/>
      <c r="L275" s="226"/>
      <c r="M275" s="227"/>
      <c r="N275" s="228"/>
      <c r="O275" s="228"/>
      <c r="P275" s="228"/>
      <c r="Q275" s="228"/>
      <c r="R275" s="228"/>
      <c r="S275" s="228"/>
      <c r="T275" s="229"/>
      <c r="AT275" s="230" t="s">
        <v>144</v>
      </c>
      <c r="AU275" s="230" t="s">
        <v>81</v>
      </c>
      <c r="AV275" s="11" t="s">
        <v>79</v>
      </c>
      <c r="AW275" s="11" t="s">
        <v>33</v>
      </c>
      <c r="AX275" s="11" t="s">
        <v>72</v>
      </c>
      <c r="AY275" s="230" t="s">
        <v>133</v>
      </c>
    </row>
    <row r="276" s="12" customFormat="1">
      <c r="B276" s="231"/>
      <c r="C276" s="232"/>
      <c r="D276" s="218" t="s">
        <v>144</v>
      </c>
      <c r="E276" s="233" t="s">
        <v>1</v>
      </c>
      <c r="F276" s="234" t="s">
        <v>345</v>
      </c>
      <c r="G276" s="232"/>
      <c r="H276" s="235">
        <v>314.74799999999999</v>
      </c>
      <c r="I276" s="236"/>
      <c r="J276" s="232"/>
      <c r="K276" s="232"/>
      <c r="L276" s="237"/>
      <c r="M276" s="238"/>
      <c r="N276" s="239"/>
      <c r="O276" s="239"/>
      <c r="P276" s="239"/>
      <c r="Q276" s="239"/>
      <c r="R276" s="239"/>
      <c r="S276" s="239"/>
      <c r="T276" s="240"/>
      <c r="AT276" s="241" t="s">
        <v>144</v>
      </c>
      <c r="AU276" s="241" t="s">
        <v>81</v>
      </c>
      <c r="AV276" s="12" t="s">
        <v>81</v>
      </c>
      <c r="AW276" s="12" t="s">
        <v>33</v>
      </c>
      <c r="AX276" s="12" t="s">
        <v>72</v>
      </c>
      <c r="AY276" s="241" t="s">
        <v>133</v>
      </c>
    </row>
    <row r="277" s="13" customFormat="1">
      <c r="B277" s="242"/>
      <c r="C277" s="243"/>
      <c r="D277" s="218" t="s">
        <v>144</v>
      </c>
      <c r="E277" s="244" t="s">
        <v>1</v>
      </c>
      <c r="F277" s="245" t="s">
        <v>149</v>
      </c>
      <c r="G277" s="243"/>
      <c r="H277" s="246">
        <v>1912.8629999999998</v>
      </c>
      <c r="I277" s="247"/>
      <c r="J277" s="243"/>
      <c r="K277" s="243"/>
      <c r="L277" s="248"/>
      <c r="M277" s="249"/>
      <c r="N277" s="250"/>
      <c r="O277" s="250"/>
      <c r="P277" s="250"/>
      <c r="Q277" s="250"/>
      <c r="R277" s="250"/>
      <c r="S277" s="250"/>
      <c r="T277" s="251"/>
      <c r="AT277" s="252" t="s">
        <v>144</v>
      </c>
      <c r="AU277" s="252" t="s">
        <v>81</v>
      </c>
      <c r="AV277" s="13" t="s">
        <v>140</v>
      </c>
      <c r="AW277" s="13" t="s">
        <v>33</v>
      </c>
      <c r="AX277" s="13" t="s">
        <v>79</v>
      </c>
      <c r="AY277" s="252" t="s">
        <v>133</v>
      </c>
    </row>
    <row r="278" s="1" customFormat="1" ht="16.5" customHeight="1">
      <c r="B278" s="37"/>
      <c r="C278" s="206" t="s">
        <v>346</v>
      </c>
      <c r="D278" s="206" t="s">
        <v>135</v>
      </c>
      <c r="E278" s="207" t="s">
        <v>347</v>
      </c>
      <c r="F278" s="208" t="s">
        <v>348</v>
      </c>
      <c r="G278" s="209" t="s">
        <v>138</v>
      </c>
      <c r="H278" s="210">
        <v>35.640000000000001</v>
      </c>
      <c r="I278" s="211"/>
      <c r="J278" s="212">
        <f>ROUND(I278*H278,2)</f>
        <v>0</v>
      </c>
      <c r="K278" s="208" t="s">
        <v>139</v>
      </c>
      <c r="L278" s="42"/>
      <c r="M278" s="213" t="s">
        <v>1</v>
      </c>
      <c r="N278" s="214" t="s">
        <v>43</v>
      </c>
      <c r="O278" s="78"/>
      <c r="P278" s="215">
        <f>O278*H278</f>
        <v>0</v>
      </c>
      <c r="Q278" s="215">
        <v>0</v>
      </c>
      <c r="R278" s="215">
        <f>Q278*H278</f>
        <v>0</v>
      </c>
      <c r="S278" s="215">
        <v>0</v>
      </c>
      <c r="T278" s="216">
        <f>S278*H278</f>
        <v>0</v>
      </c>
      <c r="AR278" s="16" t="s">
        <v>140</v>
      </c>
      <c r="AT278" s="16" t="s">
        <v>135</v>
      </c>
      <c r="AU278" s="16" t="s">
        <v>81</v>
      </c>
      <c r="AY278" s="16" t="s">
        <v>133</v>
      </c>
      <c r="BE278" s="217">
        <f>IF(N278="základní",J278,0)</f>
        <v>0</v>
      </c>
      <c r="BF278" s="217">
        <f>IF(N278="snížená",J278,0)</f>
        <v>0</v>
      </c>
      <c r="BG278" s="217">
        <f>IF(N278="zákl. přenesená",J278,0)</f>
        <v>0</v>
      </c>
      <c r="BH278" s="217">
        <f>IF(N278="sníž. přenesená",J278,0)</f>
        <v>0</v>
      </c>
      <c r="BI278" s="217">
        <f>IF(N278="nulová",J278,0)</f>
        <v>0</v>
      </c>
      <c r="BJ278" s="16" t="s">
        <v>79</v>
      </c>
      <c r="BK278" s="217">
        <f>ROUND(I278*H278,2)</f>
        <v>0</v>
      </c>
      <c r="BL278" s="16" t="s">
        <v>140</v>
      </c>
      <c r="BM278" s="16" t="s">
        <v>349</v>
      </c>
    </row>
    <row r="279" s="1" customFormat="1">
      <c r="B279" s="37"/>
      <c r="C279" s="38"/>
      <c r="D279" s="218" t="s">
        <v>142</v>
      </c>
      <c r="E279" s="38"/>
      <c r="F279" s="219" t="s">
        <v>350</v>
      </c>
      <c r="G279" s="38"/>
      <c r="H279" s="38"/>
      <c r="I279" s="131"/>
      <c r="J279" s="38"/>
      <c r="K279" s="38"/>
      <c r="L279" s="42"/>
      <c r="M279" s="220"/>
      <c r="N279" s="78"/>
      <c r="O279" s="78"/>
      <c r="P279" s="78"/>
      <c r="Q279" s="78"/>
      <c r="R279" s="78"/>
      <c r="S279" s="78"/>
      <c r="T279" s="79"/>
      <c r="AT279" s="16" t="s">
        <v>142</v>
      </c>
      <c r="AU279" s="16" t="s">
        <v>81</v>
      </c>
    </row>
    <row r="280" s="11" customFormat="1">
      <c r="B280" s="221"/>
      <c r="C280" s="222"/>
      <c r="D280" s="218" t="s">
        <v>144</v>
      </c>
      <c r="E280" s="223" t="s">
        <v>1</v>
      </c>
      <c r="F280" s="224" t="s">
        <v>351</v>
      </c>
      <c r="G280" s="222"/>
      <c r="H280" s="223" t="s">
        <v>1</v>
      </c>
      <c r="I280" s="225"/>
      <c r="J280" s="222"/>
      <c r="K280" s="222"/>
      <c r="L280" s="226"/>
      <c r="M280" s="227"/>
      <c r="N280" s="228"/>
      <c r="O280" s="228"/>
      <c r="P280" s="228"/>
      <c r="Q280" s="228"/>
      <c r="R280" s="228"/>
      <c r="S280" s="228"/>
      <c r="T280" s="229"/>
      <c r="AT280" s="230" t="s">
        <v>144</v>
      </c>
      <c r="AU280" s="230" t="s">
        <v>81</v>
      </c>
      <c r="AV280" s="11" t="s">
        <v>79</v>
      </c>
      <c r="AW280" s="11" t="s">
        <v>33</v>
      </c>
      <c r="AX280" s="11" t="s">
        <v>72</v>
      </c>
      <c r="AY280" s="230" t="s">
        <v>133</v>
      </c>
    </row>
    <row r="281" s="12" customFormat="1">
      <c r="B281" s="231"/>
      <c r="C281" s="232"/>
      <c r="D281" s="218" t="s">
        <v>144</v>
      </c>
      <c r="E281" s="233" t="s">
        <v>1</v>
      </c>
      <c r="F281" s="234" t="s">
        <v>352</v>
      </c>
      <c r="G281" s="232"/>
      <c r="H281" s="235">
        <v>35.640000000000001</v>
      </c>
      <c r="I281" s="236"/>
      <c r="J281" s="232"/>
      <c r="K281" s="232"/>
      <c r="L281" s="237"/>
      <c r="M281" s="238"/>
      <c r="N281" s="239"/>
      <c r="O281" s="239"/>
      <c r="P281" s="239"/>
      <c r="Q281" s="239"/>
      <c r="R281" s="239"/>
      <c r="S281" s="239"/>
      <c r="T281" s="240"/>
      <c r="AT281" s="241" t="s">
        <v>144</v>
      </c>
      <c r="AU281" s="241" t="s">
        <v>81</v>
      </c>
      <c r="AV281" s="12" t="s">
        <v>81</v>
      </c>
      <c r="AW281" s="12" t="s">
        <v>33</v>
      </c>
      <c r="AX281" s="12" t="s">
        <v>79</v>
      </c>
      <c r="AY281" s="241" t="s">
        <v>133</v>
      </c>
    </row>
    <row r="282" s="1" customFormat="1" ht="16.5" customHeight="1">
      <c r="B282" s="37"/>
      <c r="C282" s="206" t="s">
        <v>353</v>
      </c>
      <c r="D282" s="206" t="s">
        <v>135</v>
      </c>
      <c r="E282" s="207" t="s">
        <v>354</v>
      </c>
      <c r="F282" s="208" t="s">
        <v>355</v>
      </c>
      <c r="G282" s="209" t="s">
        <v>138</v>
      </c>
      <c r="H282" s="210">
        <v>959.65200000000004</v>
      </c>
      <c r="I282" s="211"/>
      <c r="J282" s="212">
        <f>ROUND(I282*H282,2)</f>
        <v>0</v>
      </c>
      <c r="K282" s="208" t="s">
        <v>139</v>
      </c>
      <c r="L282" s="42"/>
      <c r="M282" s="213" t="s">
        <v>1</v>
      </c>
      <c r="N282" s="214" t="s">
        <v>43</v>
      </c>
      <c r="O282" s="78"/>
      <c r="P282" s="215">
        <f>O282*H282</f>
        <v>0</v>
      </c>
      <c r="Q282" s="215">
        <v>0</v>
      </c>
      <c r="R282" s="215">
        <f>Q282*H282</f>
        <v>0</v>
      </c>
      <c r="S282" s="215">
        <v>0</v>
      </c>
      <c r="T282" s="216">
        <f>S282*H282</f>
        <v>0</v>
      </c>
      <c r="AR282" s="16" t="s">
        <v>140</v>
      </c>
      <c r="AT282" s="16" t="s">
        <v>135</v>
      </c>
      <c r="AU282" s="16" t="s">
        <v>81</v>
      </c>
      <c r="AY282" s="16" t="s">
        <v>133</v>
      </c>
      <c r="BE282" s="217">
        <f>IF(N282="základní",J282,0)</f>
        <v>0</v>
      </c>
      <c r="BF282" s="217">
        <f>IF(N282="snížená",J282,0)</f>
        <v>0</v>
      </c>
      <c r="BG282" s="217">
        <f>IF(N282="zákl. přenesená",J282,0)</f>
        <v>0</v>
      </c>
      <c r="BH282" s="217">
        <f>IF(N282="sníž. přenesená",J282,0)</f>
        <v>0</v>
      </c>
      <c r="BI282" s="217">
        <f>IF(N282="nulová",J282,0)</f>
        <v>0</v>
      </c>
      <c r="BJ282" s="16" t="s">
        <v>79</v>
      </c>
      <c r="BK282" s="217">
        <f>ROUND(I282*H282,2)</f>
        <v>0</v>
      </c>
      <c r="BL282" s="16" t="s">
        <v>140</v>
      </c>
      <c r="BM282" s="16" t="s">
        <v>356</v>
      </c>
    </row>
    <row r="283" s="1" customFormat="1">
      <c r="B283" s="37"/>
      <c r="C283" s="38"/>
      <c r="D283" s="218" t="s">
        <v>142</v>
      </c>
      <c r="E283" s="38"/>
      <c r="F283" s="219" t="s">
        <v>357</v>
      </c>
      <c r="G283" s="38"/>
      <c r="H283" s="38"/>
      <c r="I283" s="131"/>
      <c r="J283" s="38"/>
      <c r="K283" s="38"/>
      <c r="L283" s="42"/>
      <c r="M283" s="220"/>
      <c r="N283" s="78"/>
      <c r="O283" s="78"/>
      <c r="P283" s="78"/>
      <c r="Q283" s="78"/>
      <c r="R283" s="78"/>
      <c r="S283" s="78"/>
      <c r="T283" s="79"/>
      <c r="AT283" s="16" t="s">
        <v>142</v>
      </c>
      <c r="AU283" s="16" t="s">
        <v>81</v>
      </c>
    </row>
    <row r="284" s="11" customFormat="1">
      <c r="B284" s="221"/>
      <c r="C284" s="222"/>
      <c r="D284" s="218" t="s">
        <v>144</v>
      </c>
      <c r="E284" s="223" t="s">
        <v>1</v>
      </c>
      <c r="F284" s="224" t="s">
        <v>306</v>
      </c>
      <c r="G284" s="222"/>
      <c r="H284" s="223" t="s">
        <v>1</v>
      </c>
      <c r="I284" s="225"/>
      <c r="J284" s="222"/>
      <c r="K284" s="222"/>
      <c r="L284" s="226"/>
      <c r="M284" s="227"/>
      <c r="N284" s="228"/>
      <c r="O284" s="228"/>
      <c r="P284" s="228"/>
      <c r="Q284" s="228"/>
      <c r="R284" s="228"/>
      <c r="S284" s="228"/>
      <c r="T284" s="229"/>
      <c r="AT284" s="230" t="s">
        <v>144</v>
      </c>
      <c r="AU284" s="230" t="s">
        <v>81</v>
      </c>
      <c r="AV284" s="11" t="s">
        <v>79</v>
      </c>
      <c r="AW284" s="11" t="s">
        <v>33</v>
      </c>
      <c r="AX284" s="11" t="s">
        <v>72</v>
      </c>
      <c r="AY284" s="230" t="s">
        <v>133</v>
      </c>
    </row>
    <row r="285" s="11" customFormat="1">
      <c r="B285" s="221"/>
      <c r="C285" s="222"/>
      <c r="D285" s="218" t="s">
        <v>144</v>
      </c>
      <c r="E285" s="223" t="s">
        <v>1</v>
      </c>
      <c r="F285" s="224" t="s">
        <v>283</v>
      </c>
      <c r="G285" s="222"/>
      <c r="H285" s="223" t="s">
        <v>1</v>
      </c>
      <c r="I285" s="225"/>
      <c r="J285" s="222"/>
      <c r="K285" s="222"/>
      <c r="L285" s="226"/>
      <c r="M285" s="227"/>
      <c r="N285" s="228"/>
      <c r="O285" s="228"/>
      <c r="P285" s="228"/>
      <c r="Q285" s="228"/>
      <c r="R285" s="228"/>
      <c r="S285" s="228"/>
      <c r="T285" s="229"/>
      <c r="AT285" s="230" t="s">
        <v>144</v>
      </c>
      <c r="AU285" s="230" t="s">
        <v>81</v>
      </c>
      <c r="AV285" s="11" t="s">
        <v>79</v>
      </c>
      <c r="AW285" s="11" t="s">
        <v>33</v>
      </c>
      <c r="AX285" s="11" t="s">
        <v>72</v>
      </c>
      <c r="AY285" s="230" t="s">
        <v>133</v>
      </c>
    </row>
    <row r="286" s="12" customFormat="1">
      <c r="B286" s="231"/>
      <c r="C286" s="232"/>
      <c r="D286" s="218" t="s">
        <v>144</v>
      </c>
      <c r="E286" s="233" t="s">
        <v>1</v>
      </c>
      <c r="F286" s="234" t="s">
        <v>358</v>
      </c>
      <c r="G286" s="232"/>
      <c r="H286" s="235">
        <v>52.704000000000001</v>
      </c>
      <c r="I286" s="236"/>
      <c r="J286" s="232"/>
      <c r="K286" s="232"/>
      <c r="L286" s="237"/>
      <c r="M286" s="238"/>
      <c r="N286" s="239"/>
      <c r="O286" s="239"/>
      <c r="P286" s="239"/>
      <c r="Q286" s="239"/>
      <c r="R286" s="239"/>
      <c r="S286" s="239"/>
      <c r="T286" s="240"/>
      <c r="AT286" s="241" t="s">
        <v>144</v>
      </c>
      <c r="AU286" s="241" t="s">
        <v>81</v>
      </c>
      <c r="AV286" s="12" t="s">
        <v>81</v>
      </c>
      <c r="AW286" s="12" t="s">
        <v>33</v>
      </c>
      <c r="AX286" s="12" t="s">
        <v>72</v>
      </c>
      <c r="AY286" s="241" t="s">
        <v>133</v>
      </c>
    </row>
    <row r="287" s="11" customFormat="1">
      <c r="B287" s="221"/>
      <c r="C287" s="222"/>
      <c r="D287" s="218" t="s">
        <v>144</v>
      </c>
      <c r="E287" s="223" t="s">
        <v>1</v>
      </c>
      <c r="F287" s="224" t="s">
        <v>147</v>
      </c>
      <c r="G287" s="222"/>
      <c r="H287" s="223" t="s">
        <v>1</v>
      </c>
      <c r="I287" s="225"/>
      <c r="J287" s="222"/>
      <c r="K287" s="222"/>
      <c r="L287" s="226"/>
      <c r="M287" s="227"/>
      <c r="N287" s="228"/>
      <c r="O287" s="228"/>
      <c r="P287" s="228"/>
      <c r="Q287" s="228"/>
      <c r="R287" s="228"/>
      <c r="S287" s="228"/>
      <c r="T287" s="229"/>
      <c r="AT287" s="230" t="s">
        <v>144</v>
      </c>
      <c r="AU287" s="230" t="s">
        <v>81</v>
      </c>
      <c r="AV287" s="11" t="s">
        <v>79</v>
      </c>
      <c r="AW287" s="11" t="s">
        <v>33</v>
      </c>
      <c r="AX287" s="11" t="s">
        <v>72</v>
      </c>
      <c r="AY287" s="230" t="s">
        <v>133</v>
      </c>
    </row>
    <row r="288" s="12" customFormat="1">
      <c r="B288" s="231"/>
      <c r="C288" s="232"/>
      <c r="D288" s="218" t="s">
        <v>144</v>
      </c>
      <c r="E288" s="233" t="s">
        <v>1</v>
      </c>
      <c r="F288" s="234" t="s">
        <v>359</v>
      </c>
      <c r="G288" s="232"/>
      <c r="H288" s="235">
        <v>906.94799999999998</v>
      </c>
      <c r="I288" s="236"/>
      <c r="J288" s="232"/>
      <c r="K288" s="232"/>
      <c r="L288" s="237"/>
      <c r="M288" s="238"/>
      <c r="N288" s="239"/>
      <c r="O288" s="239"/>
      <c r="P288" s="239"/>
      <c r="Q288" s="239"/>
      <c r="R288" s="239"/>
      <c r="S288" s="239"/>
      <c r="T288" s="240"/>
      <c r="AT288" s="241" t="s">
        <v>144</v>
      </c>
      <c r="AU288" s="241" t="s">
        <v>81</v>
      </c>
      <c r="AV288" s="12" t="s">
        <v>81</v>
      </c>
      <c r="AW288" s="12" t="s">
        <v>33</v>
      </c>
      <c r="AX288" s="12" t="s">
        <v>72</v>
      </c>
      <c r="AY288" s="241" t="s">
        <v>133</v>
      </c>
    </row>
    <row r="289" s="13" customFormat="1">
      <c r="B289" s="242"/>
      <c r="C289" s="243"/>
      <c r="D289" s="218" t="s">
        <v>144</v>
      </c>
      <c r="E289" s="244" t="s">
        <v>1</v>
      </c>
      <c r="F289" s="245" t="s">
        <v>149</v>
      </c>
      <c r="G289" s="243"/>
      <c r="H289" s="246">
        <v>959.65199999999993</v>
      </c>
      <c r="I289" s="247"/>
      <c r="J289" s="243"/>
      <c r="K289" s="243"/>
      <c r="L289" s="248"/>
      <c r="M289" s="249"/>
      <c r="N289" s="250"/>
      <c r="O289" s="250"/>
      <c r="P289" s="250"/>
      <c r="Q289" s="250"/>
      <c r="R289" s="250"/>
      <c r="S289" s="250"/>
      <c r="T289" s="251"/>
      <c r="AT289" s="252" t="s">
        <v>144</v>
      </c>
      <c r="AU289" s="252" t="s">
        <v>81</v>
      </c>
      <c r="AV289" s="13" t="s">
        <v>140</v>
      </c>
      <c r="AW289" s="13" t="s">
        <v>33</v>
      </c>
      <c r="AX289" s="13" t="s">
        <v>79</v>
      </c>
      <c r="AY289" s="252" t="s">
        <v>133</v>
      </c>
    </row>
    <row r="290" s="1" customFormat="1" ht="16.5" customHeight="1">
      <c r="B290" s="37"/>
      <c r="C290" s="206" t="s">
        <v>360</v>
      </c>
      <c r="D290" s="206" t="s">
        <v>135</v>
      </c>
      <c r="E290" s="207" t="s">
        <v>361</v>
      </c>
      <c r="F290" s="208" t="s">
        <v>362</v>
      </c>
      <c r="G290" s="209" t="s">
        <v>138</v>
      </c>
      <c r="H290" s="210">
        <v>55.200000000000003</v>
      </c>
      <c r="I290" s="211"/>
      <c r="J290" s="212">
        <f>ROUND(I290*H290,2)</f>
        <v>0</v>
      </c>
      <c r="K290" s="208" t="s">
        <v>139</v>
      </c>
      <c r="L290" s="42"/>
      <c r="M290" s="213" t="s">
        <v>1</v>
      </c>
      <c r="N290" s="214" t="s">
        <v>43</v>
      </c>
      <c r="O290" s="78"/>
      <c r="P290" s="215">
        <f>O290*H290</f>
        <v>0</v>
      </c>
      <c r="Q290" s="215">
        <v>0</v>
      </c>
      <c r="R290" s="215">
        <f>Q290*H290</f>
        <v>0</v>
      </c>
      <c r="S290" s="215">
        <v>0</v>
      </c>
      <c r="T290" s="216">
        <f>S290*H290</f>
        <v>0</v>
      </c>
      <c r="AR290" s="16" t="s">
        <v>140</v>
      </c>
      <c r="AT290" s="16" t="s">
        <v>135</v>
      </c>
      <c r="AU290" s="16" t="s">
        <v>81</v>
      </c>
      <c r="AY290" s="16" t="s">
        <v>133</v>
      </c>
      <c r="BE290" s="217">
        <f>IF(N290="základní",J290,0)</f>
        <v>0</v>
      </c>
      <c r="BF290" s="217">
        <f>IF(N290="snížená",J290,0)</f>
        <v>0</v>
      </c>
      <c r="BG290" s="217">
        <f>IF(N290="zákl. přenesená",J290,0)</f>
        <v>0</v>
      </c>
      <c r="BH290" s="217">
        <f>IF(N290="sníž. přenesená",J290,0)</f>
        <v>0</v>
      </c>
      <c r="BI290" s="217">
        <f>IF(N290="nulová",J290,0)</f>
        <v>0</v>
      </c>
      <c r="BJ290" s="16" t="s">
        <v>79</v>
      </c>
      <c r="BK290" s="217">
        <f>ROUND(I290*H290,2)</f>
        <v>0</v>
      </c>
      <c r="BL290" s="16" t="s">
        <v>140</v>
      </c>
      <c r="BM290" s="16" t="s">
        <v>363</v>
      </c>
    </row>
    <row r="291" s="1" customFormat="1">
      <c r="B291" s="37"/>
      <c r="C291" s="38"/>
      <c r="D291" s="218" t="s">
        <v>142</v>
      </c>
      <c r="E291" s="38"/>
      <c r="F291" s="219" t="s">
        <v>364</v>
      </c>
      <c r="G291" s="38"/>
      <c r="H291" s="38"/>
      <c r="I291" s="131"/>
      <c r="J291" s="38"/>
      <c r="K291" s="38"/>
      <c r="L291" s="42"/>
      <c r="M291" s="220"/>
      <c r="N291" s="78"/>
      <c r="O291" s="78"/>
      <c r="P291" s="78"/>
      <c r="Q291" s="78"/>
      <c r="R291" s="78"/>
      <c r="S291" s="78"/>
      <c r="T291" s="79"/>
      <c r="AT291" s="16" t="s">
        <v>142</v>
      </c>
      <c r="AU291" s="16" t="s">
        <v>81</v>
      </c>
    </row>
    <row r="292" s="11" customFormat="1">
      <c r="B292" s="221"/>
      <c r="C292" s="222"/>
      <c r="D292" s="218" t="s">
        <v>144</v>
      </c>
      <c r="E292" s="223" t="s">
        <v>1</v>
      </c>
      <c r="F292" s="224" t="s">
        <v>365</v>
      </c>
      <c r="G292" s="222"/>
      <c r="H292" s="223" t="s">
        <v>1</v>
      </c>
      <c r="I292" s="225"/>
      <c r="J292" s="222"/>
      <c r="K292" s="222"/>
      <c r="L292" s="226"/>
      <c r="M292" s="227"/>
      <c r="N292" s="228"/>
      <c r="O292" s="228"/>
      <c r="P292" s="228"/>
      <c r="Q292" s="228"/>
      <c r="R292" s="228"/>
      <c r="S292" s="228"/>
      <c r="T292" s="229"/>
      <c r="AT292" s="230" t="s">
        <v>144</v>
      </c>
      <c r="AU292" s="230" t="s">
        <v>81</v>
      </c>
      <c r="AV292" s="11" t="s">
        <v>79</v>
      </c>
      <c r="AW292" s="11" t="s">
        <v>33</v>
      </c>
      <c r="AX292" s="11" t="s">
        <v>72</v>
      </c>
      <c r="AY292" s="230" t="s">
        <v>133</v>
      </c>
    </row>
    <row r="293" s="12" customFormat="1">
      <c r="B293" s="231"/>
      <c r="C293" s="232"/>
      <c r="D293" s="218" t="s">
        <v>144</v>
      </c>
      <c r="E293" s="233" t="s">
        <v>1</v>
      </c>
      <c r="F293" s="234" t="s">
        <v>366</v>
      </c>
      <c r="G293" s="232"/>
      <c r="H293" s="235">
        <v>55.200000000000003</v>
      </c>
      <c r="I293" s="236"/>
      <c r="J293" s="232"/>
      <c r="K293" s="232"/>
      <c r="L293" s="237"/>
      <c r="M293" s="238"/>
      <c r="N293" s="239"/>
      <c r="O293" s="239"/>
      <c r="P293" s="239"/>
      <c r="Q293" s="239"/>
      <c r="R293" s="239"/>
      <c r="S293" s="239"/>
      <c r="T293" s="240"/>
      <c r="AT293" s="241" t="s">
        <v>144</v>
      </c>
      <c r="AU293" s="241" t="s">
        <v>81</v>
      </c>
      <c r="AV293" s="12" t="s">
        <v>81</v>
      </c>
      <c r="AW293" s="12" t="s">
        <v>33</v>
      </c>
      <c r="AX293" s="12" t="s">
        <v>79</v>
      </c>
      <c r="AY293" s="241" t="s">
        <v>133</v>
      </c>
    </row>
    <row r="294" s="1" customFormat="1" ht="16.5" customHeight="1">
      <c r="B294" s="37"/>
      <c r="C294" s="206" t="s">
        <v>367</v>
      </c>
      <c r="D294" s="206" t="s">
        <v>135</v>
      </c>
      <c r="E294" s="207" t="s">
        <v>368</v>
      </c>
      <c r="F294" s="208" t="s">
        <v>369</v>
      </c>
      <c r="G294" s="209" t="s">
        <v>211</v>
      </c>
      <c r="H294" s="210">
        <v>1026.0519999999999</v>
      </c>
      <c r="I294" s="211"/>
      <c r="J294" s="212">
        <f>ROUND(I294*H294,2)</f>
        <v>0</v>
      </c>
      <c r="K294" s="208" t="s">
        <v>139</v>
      </c>
      <c r="L294" s="42"/>
      <c r="M294" s="213" t="s">
        <v>1</v>
      </c>
      <c r="N294" s="214" t="s">
        <v>43</v>
      </c>
      <c r="O294" s="78"/>
      <c r="P294" s="215">
        <f>O294*H294</f>
        <v>0</v>
      </c>
      <c r="Q294" s="215">
        <v>0</v>
      </c>
      <c r="R294" s="215">
        <f>Q294*H294</f>
        <v>0</v>
      </c>
      <c r="S294" s="215">
        <v>0</v>
      </c>
      <c r="T294" s="216">
        <f>S294*H294</f>
        <v>0</v>
      </c>
      <c r="AR294" s="16" t="s">
        <v>140</v>
      </c>
      <c r="AT294" s="16" t="s">
        <v>135</v>
      </c>
      <c r="AU294" s="16" t="s">
        <v>81</v>
      </c>
      <c r="AY294" s="16" t="s">
        <v>133</v>
      </c>
      <c r="BE294" s="217">
        <f>IF(N294="základní",J294,0)</f>
        <v>0</v>
      </c>
      <c r="BF294" s="217">
        <f>IF(N294="snížená",J294,0)</f>
        <v>0</v>
      </c>
      <c r="BG294" s="217">
        <f>IF(N294="zákl. přenesená",J294,0)</f>
        <v>0</v>
      </c>
      <c r="BH294" s="217">
        <f>IF(N294="sníž. přenesená",J294,0)</f>
        <v>0</v>
      </c>
      <c r="BI294" s="217">
        <f>IF(N294="nulová",J294,0)</f>
        <v>0</v>
      </c>
      <c r="BJ294" s="16" t="s">
        <v>79</v>
      </c>
      <c r="BK294" s="217">
        <f>ROUND(I294*H294,2)</f>
        <v>0</v>
      </c>
      <c r="BL294" s="16" t="s">
        <v>140</v>
      </c>
      <c r="BM294" s="16" t="s">
        <v>370</v>
      </c>
    </row>
    <row r="295" s="1" customFormat="1">
      <c r="B295" s="37"/>
      <c r="C295" s="38"/>
      <c r="D295" s="218" t="s">
        <v>142</v>
      </c>
      <c r="E295" s="38"/>
      <c r="F295" s="219" t="s">
        <v>369</v>
      </c>
      <c r="G295" s="38"/>
      <c r="H295" s="38"/>
      <c r="I295" s="131"/>
      <c r="J295" s="38"/>
      <c r="K295" s="38"/>
      <c r="L295" s="42"/>
      <c r="M295" s="220"/>
      <c r="N295" s="78"/>
      <c r="O295" s="78"/>
      <c r="P295" s="78"/>
      <c r="Q295" s="78"/>
      <c r="R295" s="78"/>
      <c r="S295" s="78"/>
      <c r="T295" s="79"/>
      <c r="AT295" s="16" t="s">
        <v>142</v>
      </c>
      <c r="AU295" s="16" t="s">
        <v>81</v>
      </c>
    </row>
    <row r="296" s="11" customFormat="1">
      <c r="B296" s="221"/>
      <c r="C296" s="222"/>
      <c r="D296" s="218" t="s">
        <v>144</v>
      </c>
      <c r="E296" s="223" t="s">
        <v>1</v>
      </c>
      <c r="F296" s="224" t="s">
        <v>213</v>
      </c>
      <c r="G296" s="222"/>
      <c r="H296" s="223" t="s">
        <v>1</v>
      </c>
      <c r="I296" s="225"/>
      <c r="J296" s="222"/>
      <c r="K296" s="222"/>
      <c r="L296" s="226"/>
      <c r="M296" s="227"/>
      <c r="N296" s="228"/>
      <c r="O296" s="228"/>
      <c r="P296" s="228"/>
      <c r="Q296" s="228"/>
      <c r="R296" s="228"/>
      <c r="S296" s="228"/>
      <c r="T296" s="229"/>
      <c r="AT296" s="230" t="s">
        <v>144</v>
      </c>
      <c r="AU296" s="230" t="s">
        <v>81</v>
      </c>
      <c r="AV296" s="11" t="s">
        <v>79</v>
      </c>
      <c r="AW296" s="11" t="s">
        <v>33</v>
      </c>
      <c r="AX296" s="11" t="s">
        <v>72</v>
      </c>
      <c r="AY296" s="230" t="s">
        <v>133</v>
      </c>
    </row>
    <row r="297" s="12" customFormat="1">
      <c r="B297" s="231"/>
      <c r="C297" s="232"/>
      <c r="D297" s="218" t="s">
        <v>144</v>
      </c>
      <c r="E297" s="233" t="s">
        <v>1</v>
      </c>
      <c r="F297" s="234" t="s">
        <v>371</v>
      </c>
      <c r="G297" s="232"/>
      <c r="H297" s="235">
        <v>32.567999999999998</v>
      </c>
      <c r="I297" s="236"/>
      <c r="J297" s="232"/>
      <c r="K297" s="232"/>
      <c r="L297" s="237"/>
      <c r="M297" s="238"/>
      <c r="N297" s="239"/>
      <c r="O297" s="239"/>
      <c r="P297" s="239"/>
      <c r="Q297" s="239"/>
      <c r="R297" s="239"/>
      <c r="S297" s="239"/>
      <c r="T297" s="240"/>
      <c r="AT297" s="241" t="s">
        <v>144</v>
      </c>
      <c r="AU297" s="241" t="s">
        <v>81</v>
      </c>
      <c r="AV297" s="12" t="s">
        <v>81</v>
      </c>
      <c r="AW297" s="12" t="s">
        <v>33</v>
      </c>
      <c r="AX297" s="12" t="s">
        <v>72</v>
      </c>
      <c r="AY297" s="241" t="s">
        <v>133</v>
      </c>
    </row>
    <row r="298" s="12" customFormat="1">
      <c r="B298" s="231"/>
      <c r="C298" s="232"/>
      <c r="D298" s="218" t="s">
        <v>144</v>
      </c>
      <c r="E298" s="233" t="s">
        <v>1</v>
      </c>
      <c r="F298" s="234" t="s">
        <v>372</v>
      </c>
      <c r="G298" s="232"/>
      <c r="H298" s="235">
        <v>94</v>
      </c>
      <c r="I298" s="236"/>
      <c r="J298" s="232"/>
      <c r="K298" s="232"/>
      <c r="L298" s="237"/>
      <c r="M298" s="238"/>
      <c r="N298" s="239"/>
      <c r="O298" s="239"/>
      <c r="P298" s="239"/>
      <c r="Q298" s="239"/>
      <c r="R298" s="239"/>
      <c r="S298" s="239"/>
      <c r="T298" s="240"/>
      <c r="AT298" s="241" t="s">
        <v>144</v>
      </c>
      <c r="AU298" s="241" t="s">
        <v>81</v>
      </c>
      <c r="AV298" s="12" t="s">
        <v>81</v>
      </c>
      <c r="AW298" s="12" t="s">
        <v>33</v>
      </c>
      <c r="AX298" s="12" t="s">
        <v>72</v>
      </c>
      <c r="AY298" s="241" t="s">
        <v>133</v>
      </c>
    </row>
    <row r="299" s="12" customFormat="1">
      <c r="B299" s="231"/>
      <c r="C299" s="232"/>
      <c r="D299" s="218" t="s">
        <v>144</v>
      </c>
      <c r="E299" s="233" t="s">
        <v>1</v>
      </c>
      <c r="F299" s="234" t="s">
        <v>373</v>
      </c>
      <c r="G299" s="232"/>
      <c r="H299" s="235">
        <v>15.958</v>
      </c>
      <c r="I299" s="236"/>
      <c r="J299" s="232"/>
      <c r="K299" s="232"/>
      <c r="L299" s="237"/>
      <c r="M299" s="238"/>
      <c r="N299" s="239"/>
      <c r="O299" s="239"/>
      <c r="P299" s="239"/>
      <c r="Q299" s="239"/>
      <c r="R299" s="239"/>
      <c r="S299" s="239"/>
      <c r="T299" s="240"/>
      <c r="AT299" s="241" t="s">
        <v>144</v>
      </c>
      <c r="AU299" s="241" t="s">
        <v>81</v>
      </c>
      <c r="AV299" s="12" t="s">
        <v>81</v>
      </c>
      <c r="AW299" s="12" t="s">
        <v>33</v>
      </c>
      <c r="AX299" s="12" t="s">
        <v>72</v>
      </c>
      <c r="AY299" s="241" t="s">
        <v>133</v>
      </c>
    </row>
    <row r="300" s="12" customFormat="1">
      <c r="B300" s="231"/>
      <c r="C300" s="232"/>
      <c r="D300" s="218" t="s">
        <v>144</v>
      </c>
      <c r="E300" s="233" t="s">
        <v>1</v>
      </c>
      <c r="F300" s="234" t="s">
        <v>374</v>
      </c>
      <c r="G300" s="232"/>
      <c r="H300" s="235">
        <v>44.036000000000001</v>
      </c>
      <c r="I300" s="236"/>
      <c r="J300" s="232"/>
      <c r="K300" s="232"/>
      <c r="L300" s="237"/>
      <c r="M300" s="238"/>
      <c r="N300" s="239"/>
      <c r="O300" s="239"/>
      <c r="P300" s="239"/>
      <c r="Q300" s="239"/>
      <c r="R300" s="239"/>
      <c r="S300" s="239"/>
      <c r="T300" s="240"/>
      <c r="AT300" s="241" t="s">
        <v>144</v>
      </c>
      <c r="AU300" s="241" t="s">
        <v>81</v>
      </c>
      <c r="AV300" s="12" t="s">
        <v>81</v>
      </c>
      <c r="AW300" s="12" t="s">
        <v>33</v>
      </c>
      <c r="AX300" s="12" t="s">
        <v>72</v>
      </c>
      <c r="AY300" s="241" t="s">
        <v>133</v>
      </c>
    </row>
    <row r="301" s="12" customFormat="1">
      <c r="B301" s="231"/>
      <c r="C301" s="232"/>
      <c r="D301" s="218" t="s">
        <v>144</v>
      </c>
      <c r="E301" s="233" t="s">
        <v>1</v>
      </c>
      <c r="F301" s="234" t="s">
        <v>375</v>
      </c>
      <c r="G301" s="232"/>
      <c r="H301" s="235">
        <v>53.933999999999998</v>
      </c>
      <c r="I301" s="236"/>
      <c r="J301" s="232"/>
      <c r="K301" s="232"/>
      <c r="L301" s="237"/>
      <c r="M301" s="238"/>
      <c r="N301" s="239"/>
      <c r="O301" s="239"/>
      <c r="P301" s="239"/>
      <c r="Q301" s="239"/>
      <c r="R301" s="239"/>
      <c r="S301" s="239"/>
      <c r="T301" s="240"/>
      <c r="AT301" s="241" t="s">
        <v>144</v>
      </c>
      <c r="AU301" s="241" t="s">
        <v>81</v>
      </c>
      <c r="AV301" s="12" t="s">
        <v>81</v>
      </c>
      <c r="AW301" s="12" t="s">
        <v>33</v>
      </c>
      <c r="AX301" s="12" t="s">
        <v>72</v>
      </c>
      <c r="AY301" s="241" t="s">
        <v>133</v>
      </c>
    </row>
    <row r="302" s="12" customFormat="1">
      <c r="B302" s="231"/>
      <c r="C302" s="232"/>
      <c r="D302" s="218" t="s">
        <v>144</v>
      </c>
      <c r="E302" s="233" t="s">
        <v>1</v>
      </c>
      <c r="F302" s="234" t="s">
        <v>376</v>
      </c>
      <c r="G302" s="232"/>
      <c r="H302" s="235">
        <v>28.555</v>
      </c>
      <c r="I302" s="236"/>
      <c r="J302" s="232"/>
      <c r="K302" s="232"/>
      <c r="L302" s="237"/>
      <c r="M302" s="238"/>
      <c r="N302" s="239"/>
      <c r="O302" s="239"/>
      <c r="P302" s="239"/>
      <c r="Q302" s="239"/>
      <c r="R302" s="239"/>
      <c r="S302" s="239"/>
      <c r="T302" s="240"/>
      <c r="AT302" s="241" t="s">
        <v>144</v>
      </c>
      <c r="AU302" s="241" t="s">
        <v>81</v>
      </c>
      <c r="AV302" s="12" t="s">
        <v>81</v>
      </c>
      <c r="AW302" s="12" t="s">
        <v>33</v>
      </c>
      <c r="AX302" s="12" t="s">
        <v>72</v>
      </c>
      <c r="AY302" s="241" t="s">
        <v>133</v>
      </c>
    </row>
    <row r="303" s="12" customFormat="1">
      <c r="B303" s="231"/>
      <c r="C303" s="232"/>
      <c r="D303" s="218" t="s">
        <v>144</v>
      </c>
      <c r="E303" s="233" t="s">
        <v>1</v>
      </c>
      <c r="F303" s="234" t="s">
        <v>377</v>
      </c>
      <c r="G303" s="232"/>
      <c r="H303" s="235">
        <v>101.5</v>
      </c>
      <c r="I303" s="236"/>
      <c r="J303" s="232"/>
      <c r="K303" s="232"/>
      <c r="L303" s="237"/>
      <c r="M303" s="238"/>
      <c r="N303" s="239"/>
      <c r="O303" s="239"/>
      <c r="P303" s="239"/>
      <c r="Q303" s="239"/>
      <c r="R303" s="239"/>
      <c r="S303" s="239"/>
      <c r="T303" s="240"/>
      <c r="AT303" s="241" t="s">
        <v>144</v>
      </c>
      <c r="AU303" s="241" t="s">
        <v>81</v>
      </c>
      <c r="AV303" s="12" t="s">
        <v>81</v>
      </c>
      <c r="AW303" s="12" t="s">
        <v>33</v>
      </c>
      <c r="AX303" s="12" t="s">
        <v>72</v>
      </c>
      <c r="AY303" s="241" t="s">
        <v>133</v>
      </c>
    </row>
    <row r="304" s="12" customFormat="1">
      <c r="B304" s="231"/>
      <c r="C304" s="232"/>
      <c r="D304" s="218" t="s">
        <v>144</v>
      </c>
      <c r="E304" s="233" t="s">
        <v>1</v>
      </c>
      <c r="F304" s="234" t="s">
        <v>378</v>
      </c>
      <c r="G304" s="232"/>
      <c r="H304" s="235">
        <v>68.159999999999997</v>
      </c>
      <c r="I304" s="236"/>
      <c r="J304" s="232"/>
      <c r="K304" s="232"/>
      <c r="L304" s="237"/>
      <c r="M304" s="238"/>
      <c r="N304" s="239"/>
      <c r="O304" s="239"/>
      <c r="P304" s="239"/>
      <c r="Q304" s="239"/>
      <c r="R304" s="239"/>
      <c r="S304" s="239"/>
      <c r="T304" s="240"/>
      <c r="AT304" s="241" t="s">
        <v>144</v>
      </c>
      <c r="AU304" s="241" t="s">
        <v>81</v>
      </c>
      <c r="AV304" s="12" t="s">
        <v>81</v>
      </c>
      <c r="AW304" s="12" t="s">
        <v>33</v>
      </c>
      <c r="AX304" s="12" t="s">
        <v>72</v>
      </c>
      <c r="AY304" s="241" t="s">
        <v>133</v>
      </c>
    </row>
    <row r="305" s="12" customFormat="1">
      <c r="B305" s="231"/>
      <c r="C305" s="232"/>
      <c r="D305" s="218" t="s">
        <v>144</v>
      </c>
      <c r="E305" s="233" t="s">
        <v>1</v>
      </c>
      <c r="F305" s="234" t="s">
        <v>379</v>
      </c>
      <c r="G305" s="232"/>
      <c r="H305" s="235">
        <v>24.359999999999999</v>
      </c>
      <c r="I305" s="236"/>
      <c r="J305" s="232"/>
      <c r="K305" s="232"/>
      <c r="L305" s="237"/>
      <c r="M305" s="238"/>
      <c r="N305" s="239"/>
      <c r="O305" s="239"/>
      <c r="P305" s="239"/>
      <c r="Q305" s="239"/>
      <c r="R305" s="239"/>
      <c r="S305" s="239"/>
      <c r="T305" s="240"/>
      <c r="AT305" s="241" t="s">
        <v>144</v>
      </c>
      <c r="AU305" s="241" t="s">
        <v>81</v>
      </c>
      <c r="AV305" s="12" t="s">
        <v>81</v>
      </c>
      <c r="AW305" s="12" t="s">
        <v>33</v>
      </c>
      <c r="AX305" s="12" t="s">
        <v>72</v>
      </c>
      <c r="AY305" s="241" t="s">
        <v>133</v>
      </c>
    </row>
    <row r="306" s="12" customFormat="1">
      <c r="B306" s="231"/>
      <c r="C306" s="232"/>
      <c r="D306" s="218" t="s">
        <v>144</v>
      </c>
      <c r="E306" s="233" t="s">
        <v>1</v>
      </c>
      <c r="F306" s="234" t="s">
        <v>380</v>
      </c>
      <c r="G306" s="232"/>
      <c r="H306" s="235">
        <v>14.058</v>
      </c>
      <c r="I306" s="236"/>
      <c r="J306" s="232"/>
      <c r="K306" s="232"/>
      <c r="L306" s="237"/>
      <c r="M306" s="238"/>
      <c r="N306" s="239"/>
      <c r="O306" s="239"/>
      <c r="P306" s="239"/>
      <c r="Q306" s="239"/>
      <c r="R306" s="239"/>
      <c r="S306" s="239"/>
      <c r="T306" s="240"/>
      <c r="AT306" s="241" t="s">
        <v>144</v>
      </c>
      <c r="AU306" s="241" t="s">
        <v>81</v>
      </c>
      <c r="AV306" s="12" t="s">
        <v>81</v>
      </c>
      <c r="AW306" s="12" t="s">
        <v>33</v>
      </c>
      <c r="AX306" s="12" t="s">
        <v>72</v>
      </c>
      <c r="AY306" s="241" t="s">
        <v>133</v>
      </c>
    </row>
    <row r="307" s="12" customFormat="1">
      <c r="B307" s="231"/>
      <c r="C307" s="232"/>
      <c r="D307" s="218" t="s">
        <v>144</v>
      </c>
      <c r="E307" s="233" t="s">
        <v>1</v>
      </c>
      <c r="F307" s="234" t="s">
        <v>381</v>
      </c>
      <c r="G307" s="232"/>
      <c r="H307" s="235">
        <v>93.530000000000001</v>
      </c>
      <c r="I307" s="236"/>
      <c r="J307" s="232"/>
      <c r="K307" s="232"/>
      <c r="L307" s="237"/>
      <c r="M307" s="238"/>
      <c r="N307" s="239"/>
      <c r="O307" s="239"/>
      <c r="P307" s="239"/>
      <c r="Q307" s="239"/>
      <c r="R307" s="239"/>
      <c r="S307" s="239"/>
      <c r="T307" s="240"/>
      <c r="AT307" s="241" t="s">
        <v>144</v>
      </c>
      <c r="AU307" s="241" t="s">
        <v>81</v>
      </c>
      <c r="AV307" s="12" t="s">
        <v>81</v>
      </c>
      <c r="AW307" s="12" t="s">
        <v>33</v>
      </c>
      <c r="AX307" s="12" t="s">
        <v>72</v>
      </c>
      <c r="AY307" s="241" t="s">
        <v>133</v>
      </c>
    </row>
    <row r="308" s="12" customFormat="1">
      <c r="B308" s="231"/>
      <c r="C308" s="232"/>
      <c r="D308" s="218" t="s">
        <v>144</v>
      </c>
      <c r="E308" s="233" t="s">
        <v>1</v>
      </c>
      <c r="F308" s="234" t="s">
        <v>382</v>
      </c>
      <c r="G308" s="232"/>
      <c r="H308" s="235">
        <v>18.291</v>
      </c>
      <c r="I308" s="236"/>
      <c r="J308" s="232"/>
      <c r="K308" s="232"/>
      <c r="L308" s="237"/>
      <c r="M308" s="238"/>
      <c r="N308" s="239"/>
      <c r="O308" s="239"/>
      <c r="P308" s="239"/>
      <c r="Q308" s="239"/>
      <c r="R308" s="239"/>
      <c r="S308" s="239"/>
      <c r="T308" s="240"/>
      <c r="AT308" s="241" t="s">
        <v>144</v>
      </c>
      <c r="AU308" s="241" t="s">
        <v>81</v>
      </c>
      <c r="AV308" s="12" t="s">
        <v>81</v>
      </c>
      <c r="AW308" s="12" t="s">
        <v>33</v>
      </c>
      <c r="AX308" s="12" t="s">
        <v>72</v>
      </c>
      <c r="AY308" s="241" t="s">
        <v>133</v>
      </c>
    </row>
    <row r="309" s="12" customFormat="1">
      <c r="B309" s="231"/>
      <c r="C309" s="232"/>
      <c r="D309" s="218" t="s">
        <v>144</v>
      </c>
      <c r="E309" s="233" t="s">
        <v>1</v>
      </c>
      <c r="F309" s="234" t="s">
        <v>383</v>
      </c>
      <c r="G309" s="232"/>
      <c r="H309" s="235">
        <v>46</v>
      </c>
      <c r="I309" s="236"/>
      <c r="J309" s="232"/>
      <c r="K309" s="232"/>
      <c r="L309" s="237"/>
      <c r="M309" s="238"/>
      <c r="N309" s="239"/>
      <c r="O309" s="239"/>
      <c r="P309" s="239"/>
      <c r="Q309" s="239"/>
      <c r="R309" s="239"/>
      <c r="S309" s="239"/>
      <c r="T309" s="240"/>
      <c r="AT309" s="241" t="s">
        <v>144</v>
      </c>
      <c r="AU309" s="241" t="s">
        <v>81</v>
      </c>
      <c r="AV309" s="12" t="s">
        <v>81</v>
      </c>
      <c r="AW309" s="12" t="s">
        <v>33</v>
      </c>
      <c r="AX309" s="12" t="s">
        <v>72</v>
      </c>
      <c r="AY309" s="241" t="s">
        <v>133</v>
      </c>
    </row>
    <row r="310" s="12" customFormat="1">
      <c r="B310" s="231"/>
      <c r="C310" s="232"/>
      <c r="D310" s="218" t="s">
        <v>144</v>
      </c>
      <c r="E310" s="233" t="s">
        <v>1</v>
      </c>
      <c r="F310" s="234" t="s">
        <v>384</v>
      </c>
      <c r="G310" s="232"/>
      <c r="H310" s="235">
        <v>38.207999999999998</v>
      </c>
      <c r="I310" s="236"/>
      <c r="J310" s="232"/>
      <c r="K310" s="232"/>
      <c r="L310" s="237"/>
      <c r="M310" s="238"/>
      <c r="N310" s="239"/>
      <c r="O310" s="239"/>
      <c r="P310" s="239"/>
      <c r="Q310" s="239"/>
      <c r="R310" s="239"/>
      <c r="S310" s="239"/>
      <c r="T310" s="240"/>
      <c r="AT310" s="241" t="s">
        <v>144</v>
      </c>
      <c r="AU310" s="241" t="s">
        <v>81</v>
      </c>
      <c r="AV310" s="12" t="s">
        <v>81</v>
      </c>
      <c r="AW310" s="12" t="s">
        <v>33</v>
      </c>
      <c r="AX310" s="12" t="s">
        <v>72</v>
      </c>
      <c r="AY310" s="241" t="s">
        <v>133</v>
      </c>
    </row>
    <row r="311" s="12" customFormat="1">
      <c r="B311" s="231"/>
      <c r="C311" s="232"/>
      <c r="D311" s="218" t="s">
        <v>144</v>
      </c>
      <c r="E311" s="233" t="s">
        <v>1</v>
      </c>
      <c r="F311" s="234" t="s">
        <v>385</v>
      </c>
      <c r="G311" s="232"/>
      <c r="H311" s="235">
        <v>100</v>
      </c>
      <c r="I311" s="236"/>
      <c r="J311" s="232"/>
      <c r="K311" s="232"/>
      <c r="L311" s="237"/>
      <c r="M311" s="238"/>
      <c r="N311" s="239"/>
      <c r="O311" s="239"/>
      <c r="P311" s="239"/>
      <c r="Q311" s="239"/>
      <c r="R311" s="239"/>
      <c r="S311" s="239"/>
      <c r="T311" s="240"/>
      <c r="AT311" s="241" t="s">
        <v>144</v>
      </c>
      <c r="AU311" s="241" t="s">
        <v>81</v>
      </c>
      <c r="AV311" s="12" t="s">
        <v>81</v>
      </c>
      <c r="AW311" s="12" t="s">
        <v>33</v>
      </c>
      <c r="AX311" s="12" t="s">
        <v>72</v>
      </c>
      <c r="AY311" s="241" t="s">
        <v>133</v>
      </c>
    </row>
    <row r="312" s="12" customFormat="1">
      <c r="B312" s="231"/>
      <c r="C312" s="232"/>
      <c r="D312" s="218" t="s">
        <v>144</v>
      </c>
      <c r="E312" s="233" t="s">
        <v>1</v>
      </c>
      <c r="F312" s="234" t="s">
        <v>386</v>
      </c>
      <c r="G312" s="232"/>
      <c r="H312" s="235">
        <v>33.329999999999998</v>
      </c>
      <c r="I312" s="236"/>
      <c r="J312" s="232"/>
      <c r="K312" s="232"/>
      <c r="L312" s="237"/>
      <c r="M312" s="238"/>
      <c r="N312" s="239"/>
      <c r="O312" s="239"/>
      <c r="P312" s="239"/>
      <c r="Q312" s="239"/>
      <c r="R312" s="239"/>
      <c r="S312" s="239"/>
      <c r="T312" s="240"/>
      <c r="AT312" s="241" t="s">
        <v>144</v>
      </c>
      <c r="AU312" s="241" t="s">
        <v>81</v>
      </c>
      <c r="AV312" s="12" t="s">
        <v>81</v>
      </c>
      <c r="AW312" s="12" t="s">
        <v>33</v>
      </c>
      <c r="AX312" s="12" t="s">
        <v>72</v>
      </c>
      <c r="AY312" s="241" t="s">
        <v>133</v>
      </c>
    </row>
    <row r="313" s="12" customFormat="1">
      <c r="B313" s="231"/>
      <c r="C313" s="232"/>
      <c r="D313" s="218" t="s">
        <v>144</v>
      </c>
      <c r="E313" s="233" t="s">
        <v>1</v>
      </c>
      <c r="F313" s="234" t="s">
        <v>387</v>
      </c>
      <c r="G313" s="232"/>
      <c r="H313" s="235">
        <v>48.479999999999997</v>
      </c>
      <c r="I313" s="236"/>
      <c r="J313" s="232"/>
      <c r="K313" s="232"/>
      <c r="L313" s="237"/>
      <c r="M313" s="238"/>
      <c r="N313" s="239"/>
      <c r="O313" s="239"/>
      <c r="P313" s="239"/>
      <c r="Q313" s="239"/>
      <c r="R313" s="239"/>
      <c r="S313" s="239"/>
      <c r="T313" s="240"/>
      <c r="AT313" s="241" t="s">
        <v>144</v>
      </c>
      <c r="AU313" s="241" t="s">
        <v>81</v>
      </c>
      <c r="AV313" s="12" t="s">
        <v>81</v>
      </c>
      <c r="AW313" s="12" t="s">
        <v>33</v>
      </c>
      <c r="AX313" s="12" t="s">
        <v>72</v>
      </c>
      <c r="AY313" s="241" t="s">
        <v>133</v>
      </c>
    </row>
    <row r="314" s="11" customFormat="1">
      <c r="B314" s="221"/>
      <c r="C314" s="222"/>
      <c r="D314" s="218" t="s">
        <v>144</v>
      </c>
      <c r="E314" s="223" t="s">
        <v>1</v>
      </c>
      <c r="F314" s="224" t="s">
        <v>388</v>
      </c>
      <c r="G314" s="222"/>
      <c r="H314" s="223" t="s">
        <v>1</v>
      </c>
      <c r="I314" s="225"/>
      <c r="J314" s="222"/>
      <c r="K314" s="222"/>
      <c r="L314" s="226"/>
      <c r="M314" s="227"/>
      <c r="N314" s="228"/>
      <c r="O314" s="228"/>
      <c r="P314" s="228"/>
      <c r="Q314" s="228"/>
      <c r="R314" s="228"/>
      <c r="S314" s="228"/>
      <c r="T314" s="229"/>
      <c r="AT314" s="230" t="s">
        <v>144</v>
      </c>
      <c r="AU314" s="230" t="s">
        <v>81</v>
      </c>
      <c r="AV314" s="11" t="s">
        <v>79</v>
      </c>
      <c r="AW314" s="11" t="s">
        <v>33</v>
      </c>
      <c r="AX314" s="11" t="s">
        <v>72</v>
      </c>
      <c r="AY314" s="230" t="s">
        <v>133</v>
      </c>
    </row>
    <row r="315" s="12" customFormat="1">
      <c r="B315" s="231"/>
      <c r="C315" s="232"/>
      <c r="D315" s="218" t="s">
        <v>144</v>
      </c>
      <c r="E315" s="233" t="s">
        <v>1</v>
      </c>
      <c r="F315" s="234" t="s">
        <v>389</v>
      </c>
      <c r="G315" s="232"/>
      <c r="H315" s="235">
        <v>62.500999999999998</v>
      </c>
      <c r="I315" s="236"/>
      <c r="J315" s="232"/>
      <c r="K315" s="232"/>
      <c r="L315" s="237"/>
      <c r="M315" s="238"/>
      <c r="N315" s="239"/>
      <c r="O315" s="239"/>
      <c r="P315" s="239"/>
      <c r="Q315" s="239"/>
      <c r="R315" s="239"/>
      <c r="S315" s="239"/>
      <c r="T315" s="240"/>
      <c r="AT315" s="241" t="s">
        <v>144</v>
      </c>
      <c r="AU315" s="241" t="s">
        <v>81</v>
      </c>
      <c r="AV315" s="12" t="s">
        <v>81</v>
      </c>
      <c r="AW315" s="12" t="s">
        <v>33</v>
      </c>
      <c r="AX315" s="12" t="s">
        <v>72</v>
      </c>
      <c r="AY315" s="241" t="s">
        <v>133</v>
      </c>
    </row>
    <row r="316" s="12" customFormat="1">
      <c r="B316" s="231"/>
      <c r="C316" s="232"/>
      <c r="D316" s="218" t="s">
        <v>144</v>
      </c>
      <c r="E316" s="233" t="s">
        <v>1</v>
      </c>
      <c r="F316" s="234" t="s">
        <v>390</v>
      </c>
      <c r="G316" s="232"/>
      <c r="H316" s="235">
        <v>26.783999999999999</v>
      </c>
      <c r="I316" s="236"/>
      <c r="J316" s="232"/>
      <c r="K316" s="232"/>
      <c r="L316" s="237"/>
      <c r="M316" s="238"/>
      <c r="N316" s="239"/>
      <c r="O316" s="239"/>
      <c r="P316" s="239"/>
      <c r="Q316" s="239"/>
      <c r="R316" s="239"/>
      <c r="S316" s="239"/>
      <c r="T316" s="240"/>
      <c r="AT316" s="241" t="s">
        <v>144</v>
      </c>
      <c r="AU316" s="241" t="s">
        <v>81</v>
      </c>
      <c r="AV316" s="12" t="s">
        <v>81</v>
      </c>
      <c r="AW316" s="12" t="s">
        <v>33</v>
      </c>
      <c r="AX316" s="12" t="s">
        <v>72</v>
      </c>
      <c r="AY316" s="241" t="s">
        <v>133</v>
      </c>
    </row>
    <row r="317" s="12" customFormat="1">
      <c r="B317" s="231"/>
      <c r="C317" s="232"/>
      <c r="D317" s="218" t="s">
        <v>144</v>
      </c>
      <c r="E317" s="233" t="s">
        <v>1</v>
      </c>
      <c r="F317" s="234" t="s">
        <v>391</v>
      </c>
      <c r="G317" s="232"/>
      <c r="H317" s="235">
        <v>27.004999999999999</v>
      </c>
      <c r="I317" s="236"/>
      <c r="J317" s="232"/>
      <c r="K317" s="232"/>
      <c r="L317" s="237"/>
      <c r="M317" s="238"/>
      <c r="N317" s="239"/>
      <c r="O317" s="239"/>
      <c r="P317" s="239"/>
      <c r="Q317" s="239"/>
      <c r="R317" s="239"/>
      <c r="S317" s="239"/>
      <c r="T317" s="240"/>
      <c r="AT317" s="241" t="s">
        <v>144</v>
      </c>
      <c r="AU317" s="241" t="s">
        <v>81</v>
      </c>
      <c r="AV317" s="12" t="s">
        <v>81</v>
      </c>
      <c r="AW317" s="12" t="s">
        <v>33</v>
      </c>
      <c r="AX317" s="12" t="s">
        <v>72</v>
      </c>
      <c r="AY317" s="241" t="s">
        <v>133</v>
      </c>
    </row>
    <row r="318" s="12" customFormat="1">
      <c r="B318" s="231"/>
      <c r="C318" s="232"/>
      <c r="D318" s="218" t="s">
        <v>144</v>
      </c>
      <c r="E318" s="233" t="s">
        <v>1</v>
      </c>
      <c r="F318" s="234" t="s">
        <v>392</v>
      </c>
      <c r="G318" s="232"/>
      <c r="H318" s="235">
        <v>32.015999999999998</v>
      </c>
      <c r="I318" s="236"/>
      <c r="J318" s="232"/>
      <c r="K318" s="232"/>
      <c r="L318" s="237"/>
      <c r="M318" s="238"/>
      <c r="N318" s="239"/>
      <c r="O318" s="239"/>
      <c r="P318" s="239"/>
      <c r="Q318" s="239"/>
      <c r="R318" s="239"/>
      <c r="S318" s="239"/>
      <c r="T318" s="240"/>
      <c r="AT318" s="241" t="s">
        <v>144</v>
      </c>
      <c r="AU318" s="241" t="s">
        <v>81</v>
      </c>
      <c r="AV318" s="12" t="s">
        <v>81</v>
      </c>
      <c r="AW318" s="12" t="s">
        <v>33</v>
      </c>
      <c r="AX318" s="12" t="s">
        <v>72</v>
      </c>
      <c r="AY318" s="241" t="s">
        <v>133</v>
      </c>
    </row>
    <row r="319" s="11" customFormat="1">
      <c r="B319" s="221"/>
      <c r="C319" s="222"/>
      <c r="D319" s="218" t="s">
        <v>144</v>
      </c>
      <c r="E319" s="223" t="s">
        <v>1</v>
      </c>
      <c r="F319" s="224" t="s">
        <v>341</v>
      </c>
      <c r="G319" s="222"/>
      <c r="H319" s="223" t="s">
        <v>1</v>
      </c>
      <c r="I319" s="225"/>
      <c r="J319" s="222"/>
      <c r="K319" s="222"/>
      <c r="L319" s="226"/>
      <c r="M319" s="227"/>
      <c r="N319" s="228"/>
      <c r="O319" s="228"/>
      <c r="P319" s="228"/>
      <c r="Q319" s="228"/>
      <c r="R319" s="228"/>
      <c r="S319" s="228"/>
      <c r="T319" s="229"/>
      <c r="AT319" s="230" t="s">
        <v>144</v>
      </c>
      <c r="AU319" s="230" t="s">
        <v>81</v>
      </c>
      <c r="AV319" s="11" t="s">
        <v>79</v>
      </c>
      <c r="AW319" s="11" t="s">
        <v>33</v>
      </c>
      <c r="AX319" s="11" t="s">
        <v>72</v>
      </c>
      <c r="AY319" s="230" t="s">
        <v>133</v>
      </c>
    </row>
    <row r="320" s="12" customFormat="1">
      <c r="B320" s="231"/>
      <c r="C320" s="232"/>
      <c r="D320" s="218" t="s">
        <v>144</v>
      </c>
      <c r="E320" s="233" t="s">
        <v>1</v>
      </c>
      <c r="F320" s="234" t="s">
        <v>393</v>
      </c>
      <c r="G320" s="232"/>
      <c r="H320" s="235">
        <v>4.7249999999999996</v>
      </c>
      <c r="I320" s="236"/>
      <c r="J320" s="232"/>
      <c r="K320" s="232"/>
      <c r="L320" s="237"/>
      <c r="M320" s="238"/>
      <c r="N320" s="239"/>
      <c r="O320" s="239"/>
      <c r="P320" s="239"/>
      <c r="Q320" s="239"/>
      <c r="R320" s="239"/>
      <c r="S320" s="239"/>
      <c r="T320" s="240"/>
      <c r="AT320" s="241" t="s">
        <v>144</v>
      </c>
      <c r="AU320" s="241" t="s">
        <v>81</v>
      </c>
      <c r="AV320" s="12" t="s">
        <v>81</v>
      </c>
      <c r="AW320" s="12" t="s">
        <v>33</v>
      </c>
      <c r="AX320" s="12" t="s">
        <v>72</v>
      </c>
      <c r="AY320" s="241" t="s">
        <v>133</v>
      </c>
    </row>
    <row r="321" s="12" customFormat="1">
      <c r="B321" s="231"/>
      <c r="C321" s="232"/>
      <c r="D321" s="218" t="s">
        <v>144</v>
      </c>
      <c r="E321" s="233" t="s">
        <v>1</v>
      </c>
      <c r="F321" s="234" t="s">
        <v>394</v>
      </c>
      <c r="G321" s="232"/>
      <c r="H321" s="235">
        <v>117.012</v>
      </c>
      <c r="I321" s="236"/>
      <c r="J321" s="232"/>
      <c r="K321" s="232"/>
      <c r="L321" s="237"/>
      <c r="M321" s="238"/>
      <c r="N321" s="239"/>
      <c r="O321" s="239"/>
      <c r="P321" s="239"/>
      <c r="Q321" s="239"/>
      <c r="R321" s="239"/>
      <c r="S321" s="239"/>
      <c r="T321" s="240"/>
      <c r="AT321" s="241" t="s">
        <v>144</v>
      </c>
      <c r="AU321" s="241" t="s">
        <v>81</v>
      </c>
      <c r="AV321" s="12" t="s">
        <v>81</v>
      </c>
      <c r="AW321" s="12" t="s">
        <v>33</v>
      </c>
      <c r="AX321" s="12" t="s">
        <v>72</v>
      </c>
      <c r="AY321" s="241" t="s">
        <v>133</v>
      </c>
    </row>
    <row r="322" s="11" customFormat="1">
      <c r="B322" s="221"/>
      <c r="C322" s="222"/>
      <c r="D322" s="218" t="s">
        <v>144</v>
      </c>
      <c r="E322" s="223" t="s">
        <v>1</v>
      </c>
      <c r="F322" s="224" t="s">
        <v>330</v>
      </c>
      <c r="G322" s="222"/>
      <c r="H322" s="223" t="s">
        <v>1</v>
      </c>
      <c r="I322" s="225"/>
      <c r="J322" s="222"/>
      <c r="K322" s="222"/>
      <c r="L322" s="226"/>
      <c r="M322" s="227"/>
      <c r="N322" s="228"/>
      <c r="O322" s="228"/>
      <c r="P322" s="228"/>
      <c r="Q322" s="228"/>
      <c r="R322" s="228"/>
      <c r="S322" s="228"/>
      <c r="T322" s="229"/>
      <c r="AT322" s="230" t="s">
        <v>144</v>
      </c>
      <c r="AU322" s="230" t="s">
        <v>81</v>
      </c>
      <c r="AV322" s="11" t="s">
        <v>79</v>
      </c>
      <c r="AW322" s="11" t="s">
        <v>33</v>
      </c>
      <c r="AX322" s="11" t="s">
        <v>72</v>
      </c>
      <c r="AY322" s="230" t="s">
        <v>133</v>
      </c>
    </row>
    <row r="323" s="12" customFormat="1">
      <c r="B323" s="231"/>
      <c r="C323" s="232"/>
      <c r="D323" s="218" t="s">
        <v>144</v>
      </c>
      <c r="E323" s="233" t="s">
        <v>1</v>
      </c>
      <c r="F323" s="234" t="s">
        <v>395</v>
      </c>
      <c r="G323" s="232"/>
      <c r="H323" s="235">
        <v>189.50399999999999</v>
      </c>
      <c r="I323" s="236"/>
      <c r="J323" s="232"/>
      <c r="K323" s="232"/>
      <c r="L323" s="237"/>
      <c r="M323" s="238"/>
      <c r="N323" s="239"/>
      <c r="O323" s="239"/>
      <c r="P323" s="239"/>
      <c r="Q323" s="239"/>
      <c r="R323" s="239"/>
      <c r="S323" s="239"/>
      <c r="T323" s="240"/>
      <c r="AT323" s="241" t="s">
        <v>144</v>
      </c>
      <c r="AU323" s="241" t="s">
        <v>81</v>
      </c>
      <c r="AV323" s="12" t="s">
        <v>81</v>
      </c>
      <c r="AW323" s="12" t="s">
        <v>33</v>
      </c>
      <c r="AX323" s="12" t="s">
        <v>72</v>
      </c>
      <c r="AY323" s="241" t="s">
        <v>133</v>
      </c>
    </row>
    <row r="324" s="11" customFormat="1">
      <c r="B324" s="221"/>
      <c r="C324" s="222"/>
      <c r="D324" s="218" t="s">
        <v>144</v>
      </c>
      <c r="E324" s="223" t="s">
        <v>1</v>
      </c>
      <c r="F324" s="224" t="s">
        <v>396</v>
      </c>
      <c r="G324" s="222"/>
      <c r="H324" s="223" t="s">
        <v>1</v>
      </c>
      <c r="I324" s="225"/>
      <c r="J324" s="222"/>
      <c r="K324" s="222"/>
      <c r="L324" s="226"/>
      <c r="M324" s="227"/>
      <c r="N324" s="228"/>
      <c r="O324" s="228"/>
      <c r="P324" s="228"/>
      <c r="Q324" s="228"/>
      <c r="R324" s="228"/>
      <c r="S324" s="228"/>
      <c r="T324" s="229"/>
      <c r="AT324" s="230" t="s">
        <v>144</v>
      </c>
      <c r="AU324" s="230" t="s">
        <v>81</v>
      </c>
      <c r="AV324" s="11" t="s">
        <v>79</v>
      </c>
      <c r="AW324" s="11" t="s">
        <v>33</v>
      </c>
      <c r="AX324" s="11" t="s">
        <v>72</v>
      </c>
      <c r="AY324" s="230" t="s">
        <v>133</v>
      </c>
    </row>
    <row r="325" s="12" customFormat="1">
      <c r="B325" s="231"/>
      <c r="C325" s="232"/>
      <c r="D325" s="218" t="s">
        <v>144</v>
      </c>
      <c r="E325" s="233" t="s">
        <v>1</v>
      </c>
      <c r="F325" s="234" t="s">
        <v>397</v>
      </c>
      <c r="G325" s="232"/>
      <c r="H325" s="235">
        <v>13.68</v>
      </c>
      <c r="I325" s="236"/>
      <c r="J325" s="232"/>
      <c r="K325" s="232"/>
      <c r="L325" s="237"/>
      <c r="M325" s="238"/>
      <c r="N325" s="239"/>
      <c r="O325" s="239"/>
      <c r="P325" s="239"/>
      <c r="Q325" s="239"/>
      <c r="R325" s="239"/>
      <c r="S325" s="239"/>
      <c r="T325" s="240"/>
      <c r="AT325" s="241" t="s">
        <v>144</v>
      </c>
      <c r="AU325" s="241" t="s">
        <v>81</v>
      </c>
      <c r="AV325" s="12" t="s">
        <v>81</v>
      </c>
      <c r="AW325" s="12" t="s">
        <v>33</v>
      </c>
      <c r="AX325" s="12" t="s">
        <v>72</v>
      </c>
      <c r="AY325" s="241" t="s">
        <v>133</v>
      </c>
    </row>
    <row r="326" s="12" customFormat="1">
      <c r="B326" s="231"/>
      <c r="C326" s="232"/>
      <c r="D326" s="218" t="s">
        <v>144</v>
      </c>
      <c r="E326" s="233" t="s">
        <v>1</v>
      </c>
      <c r="F326" s="234" t="s">
        <v>398</v>
      </c>
      <c r="G326" s="232"/>
      <c r="H326" s="235">
        <v>5.5439999999999996</v>
      </c>
      <c r="I326" s="236"/>
      <c r="J326" s="232"/>
      <c r="K326" s="232"/>
      <c r="L326" s="237"/>
      <c r="M326" s="238"/>
      <c r="N326" s="239"/>
      <c r="O326" s="239"/>
      <c r="P326" s="239"/>
      <c r="Q326" s="239"/>
      <c r="R326" s="239"/>
      <c r="S326" s="239"/>
      <c r="T326" s="240"/>
      <c r="AT326" s="241" t="s">
        <v>144</v>
      </c>
      <c r="AU326" s="241" t="s">
        <v>81</v>
      </c>
      <c r="AV326" s="12" t="s">
        <v>81</v>
      </c>
      <c r="AW326" s="12" t="s">
        <v>33</v>
      </c>
      <c r="AX326" s="12" t="s">
        <v>72</v>
      </c>
      <c r="AY326" s="241" t="s">
        <v>133</v>
      </c>
    </row>
    <row r="327" s="12" customFormat="1">
      <c r="B327" s="231"/>
      <c r="C327" s="232"/>
      <c r="D327" s="218" t="s">
        <v>144</v>
      </c>
      <c r="E327" s="233" t="s">
        <v>1</v>
      </c>
      <c r="F327" s="234" t="s">
        <v>399</v>
      </c>
      <c r="G327" s="232"/>
      <c r="H327" s="235">
        <v>28.353999999999999</v>
      </c>
      <c r="I327" s="236"/>
      <c r="J327" s="232"/>
      <c r="K327" s="232"/>
      <c r="L327" s="237"/>
      <c r="M327" s="238"/>
      <c r="N327" s="239"/>
      <c r="O327" s="239"/>
      <c r="P327" s="239"/>
      <c r="Q327" s="239"/>
      <c r="R327" s="239"/>
      <c r="S327" s="239"/>
      <c r="T327" s="240"/>
      <c r="AT327" s="241" t="s">
        <v>144</v>
      </c>
      <c r="AU327" s="241" t="s">
        <v>81</v>
      </c>
      <c r="AV327" s="12" t="s">
        <v>81</v>
      </c>
      <c r="AW327" s="12" t="s">
        <v>33</v>
      </c>
      <c r="AX327" s="12" t="s">
        <v>72</v>
      </c>
      <c r="AY327" s="241" t="s">
        <v>133</v>
      </c>
    </row>
    <row r="328" s="12" customFormat="1">
      <c r="B328" s="231"/>
      <c r="C328" s="232"/>
      <c r="D328" s="218" t="s">
        <v>144</v>
      </c>
      <c r="E328" s="233" t="s">
        <v>1</v>
      </c>
      <c r="F328" s="234" t="s">
        <v>400</v>
      </c>
      <c r="G328" s="232"/>
      <c r="H328" s="235">
        <v>5.976</v>
      </c>
      <c r="I328" s="236"/>
      <c r="J328" s="232"/>
      <c r="K328" s="232"/>
      <c r="L328" s="237"/>
      <c r="M328" s="238"/>
      <c r="N328" s="239"/>
      <c r="O328" s="239"/>
      <c r="P328" s="239"/>
      <c r="Q328" s="239"/>
      <c r="R328" s="239"/>
      <c r="S328" s="239"/>
      <c r="T328" s="240"/>
      <c r="AT328" s="241" t="s">
        <v>144</v>
      </c>
      <c r="AU328" s="241" t="s">
        <v>81</v>
      </c>
      <c r="AV328" s="12" t="s">
        <v>81</v>
      </c>
      <c r="AW328" s="12" t="s">
        <v>33</v>
      </c>
      <c r="AX328" s="12" t="s">
        <v>72</v>
      </c>
      <c r="AY328" s="241" t="s">
        <v>133</v>
      </c>
    </row>
    <row r="329" s="13" customFormat="1">
      <c r="B329" s="242"/>
      <c r="C329" s="243"/>
      <c r="D329" s="218" t="s">
        <v>144</v>
      </c>
      <c r="E329" s="244" t="s">
        <v>1</v>
      </c>
      <c r="F329" s="245" t="s">
        <v>149</v>
      </c>
      <c r="G329" s="243"/>
      <c r="H329" s="246">
        <v>1368.0690000000002</v>
      </c>
      <c r="I329" s="247"/>
      <c r="J329" s="243"/>
      <c r="K329" s="243"/>
      <c r="L329" s="248"/>
      <c r="M329" s="249"/>
      <c r="N329" s="250"/>
      <c r="O329" s="250"/>
      <c r="P329" s="250"/>
      <c r="Q329" s="250"/>
      <c r="R329" s="250"/>
      <c r="S329" s="250"/>
      <c r="T329" s="251"/>
      <c r="AT329" s="252" t="s">
        <v>144</v>
      </c>
      <c r="AU329" s="252" t="s">
        <v>81</v>
      </c>
      <c r="AV329" s="13" t="s">
        <v>140</v>
      </c>
      <c r="AW329" s="13" t="s">
        <v>33</v>
      </c>
      <c r="AX329" s="13" t="s">
        <v>72</v>
      </c>
      <c r="AY329" s="252" t="s">
        <v>133</v>
      </c>
    </row>
    <row r="330" s="12" customFormat="1">
      <c r="B330" s="231"/>
      <c r="C330" s="232"/>
      <c r="D330" s="218" t="s">
        <v>144</v>
      </c>
      <c r="E330" s="233" t="s">
        <v>1</v>
      </c>
      <c r="F330" s="234" t="s">
        <v>401</v>
      </c>
      <c r="G330" s="232"/>
      <c r="H330" s="235">
        <v>1026.0519999999999</v>
      </c>
      <c r="I330" s="236"/>
      <c r="J330" s="232"/>
      <c r="K330" s="232"/>
      <c r="L330" s="237"/>
      <c r="M330" s="238"/>
      <c r="N330" s="239"/>
      <c r="O330" s="239"/>
      <c r="P330" s="239"/>
      <c r="Q330" s="239"/>
      <c r="R330" s="239"/>
      <c r="S330" s="239"/>
      <c r="T330" s="240"/>
      <c r="AT330" s="241" t="s">
        <v>144</v>
      </c>
      <c r="AU330" s="241" t="s">
        <v>81</v>
      </c>
      <c r="AV330" s="12" t="s">
        <v>81</v>
      </c>
      <c r="AW330" s="12" t="s">
        <v>33</v>
      </c>
      <c r="AX330" s="12" t="s">
        <v>79</v>
      </c>
      <c r="AY330" s="241" t="s">
        <v>133</v>
      </c>
    </row>
    <row r="331" s="1" customFormat="1" ht="16.5" customHeight="1">
      <c r="B331" s="37"/>
      <c r="C331" s="206" t="s">
        <v>402</v>
      </c>
      <c r="D331" s="206" t="s">
        <v>135</v>
      </c>
      <c r="E331" s="207" t="s">
        <v>403</v>
      </c>
      <c r="F331" s="208" t="s">
        <v>404</v>
      </c>
      <c r="G331" s="209" t="s">
        <v>211</v>
      </c>
      <c r="H331" s="210">
        <v>1057.9649999999999</v>
      </c>
      <c r="I331" s="211"/>
      <c r="J331" s="212">
        <f>ROUND(I331*H331,2)</f>
        <v>0</v>
      </c>
      <c r="K331" s="208" t="s">
        <v>139</v>
      </c>
      <c r="L331" s="42"/>
      <c r="M331" s="213" t="s">
        <v>1</v>
      </c>
      <c r="N331" s="214" t="s">
        <v>43</v>
      </c>
      <c r="O331" s="78"/>
      <c r="P331" s="215">
        <f>O331*H331</f>
        <v>0</v>
      </c>
      <c r="Q331" s="215">
        <v>0</v>
      </c>
      <c r="R331" s="215">
        <f>Q331*H331</f>
        <v>0</v>
      </c>
      <c r="S331" s="215">
        <v>0</v>
      </c>
      <c r="T331" s="216">
        <f>S331*H331</f>
        <v>0</v>
      </c>
      <c r="AR331" s="16" t="s">
        <v>140</v>
      </c>
      <c r="AT331" s="16" t="s">
        <v>135</v>
      </c>
      <c r="AU331" s="16" t="s">
        <v>81</v>
      </c>
      <c r="AY331" s="16" t="s">
        <v>133</v>
      </c>
      <c r="BE331" s="217">
        <f>IF(N331="základní",J331,0)</f>
        <v>0</v>
      </c>
      <c r="BF331" s="217">
        <f>IF(N331="snížená",J331,0)</f>
        <v>0</v>
      </c>
      <c r="BG331" s="217">
        <f>IF(N331="zákl. přenesená",J331,0)</f>
        <v>0</v>
      </c>
      <c r="BH331" s="217">
        <f>IF(N331="sníž. přenesená",J331,0)</f>
        <v>0</v>
      </c>
      <c r="BI331" s="217">
        <f>IF(N331="nulová",J331,0)</f>
        <v>0</v>
      </c>
      <c r="BJ331" s="16" t="s">
        <v>79</v>
      </c>
      <c r="BK331" s="217">
        <f>ROUND(I331*H331,2)</f>
        <v>0</v>
      </c>
      <c r="BL331" s="16" t="s">
        <v>140</v>
      </c>
      <c r="BM331" s="16" t="s">
        <v>405</v>
      </c>
    </row>
    <row r="332" s="1" customFormat="1">
      <c r="B332" s="37"/>
      <c r="C332" s="38"/>
      <c r="D332" s="218" t="s">
        <v>142</v>
      </c>
      <c r="E332" s="38"/>
      <c r="F332" s="219" t="s">
        <v>404</v>
      </c>
      <c r="G332" s="38"/>
      <c r="H332" s="38"/>
      <c r="I332" s="131"/>
      <c r="J332" s="38"/>
      <c r="K332" s="38"/>
      <c r="L332" s="42"/>
      <c r="M332" s="220"/>
      <c r="N332" s="78"/>
      <c r="O332" s="78"/>
      <c r="P332" s="78"/>
      <c r="Q332" s="78"/>
      <c r="R332" s="78"/>
      <c r="S332" s="78"/>
      <c r="T332" s="79"/>
      <c r="AT332" s="16" t="s">
        <v>142</v>
      </c>
      <c r="AU332" s="16" t="s">
        <v>81</v>
      </c>
    </row>
    <row r="333" s="11" customFormat="1">
      <c r="B333" s="221"/>
      <c r="C333" s="222"/>
      <c r="D333" s="218" t="s">
        <v>144</v>
      </c>
      <c r="E333" s="223" t="s">
        <v>1</v>
      </c>
      <c r="F333" s="224" t="s">
        <v>213</v>
      </c>
      <c r="G333" s="222"/>
      <c r="H333" s="223" t="s">
        <v>1</v>
      </c>
      <c r="I333" s="225"/>
      <c r="J333" s="222"/>
      <c r="K333" s="222"/>
      <c r="L333" s="226"/>
      <c r="M333" s="227"/>
      <c r="N333" s="228"/>
      <c r="O333" s="228"/>
      <c r="P333" s="228"/>
      <c r="Q333" s="228"/>
      <c r="R333" s="228"/>
      <c r="S333" s="228"/>
      <c r="T333" s="229"/>
      <c r="AT333" s="230" t="s">
        <v>144</v>
      </c>
      <c r="AU333" s="230" t="s">
        <v>81</v>
      </c>
      <c r="AV333" s="11" t="s">
        <v>79</v>
      </c>
      <c r="AW333" s="11" t="s">
        <v>33</v>
      </c>
      <c r="AX333" s="11" t="s">
        <v>72</v>
      </c>
      <c r="AY333" s="230" t="s">
        <v>133</v>
      </c>
    </row>
    <row r="334" s="12" customFormat="1">
      <c r="B334" s="231"/>
      <c r="C334" s="232"/>
      <c r="D334" s="218" t="s">
        <v>144</v>
      </c>
      <c r="E334" s="233" t="s">
        <v>1</v>
      </c>
      <c r="F334" s="234" t="s">
        <v>406</v>
      </c>
      <c r="G334" s="232"/>
      <c r="H334" s="235">
        <v>126.5</v>
      </c>
      <c r="I334" s="236"/>
      <c r="J334" s="232"/>
      <c r="K334" s="232"/>
      <c r="L334" s="237"/>
      <c r="M334" s="238"/>
      <c r="N334" s="239"/>
      <c r="O334" s="239"/>
      <c r="P334" s="239"/>
      <c r="Q334" s="239"/>
      <c r="R334" s="239"/>
      <c r="S334" s="239"/>
      <c r="T334" s="240"/>
      <c r="AT334" s="241" t="s">
        <v>144</v>
      </c>
      <c r="AU334" s="241" t="s">
        <v>81</v>
      </c>
      <c r="AV334" s="12" t="s">
        <v>81</v>
      </c>
      <c r="AW334" s="12" t="s">
        <v>33</v>
      </c>
      <c r="AX334" s="12" t="s">
        <v>72</v>
      </c>
      <c r="AY334" s="241" t="s">
        <v>133</v>
      </c>
    </row>
    <row r="335" s="12" customFormat="1">
      <c r="B335" s="231"/>
      <c r="C335" s="232"/>
      <c r="D335" s="218" t="s">
        <v>144</v>
      </c>
      <c r="E335" s="233" t="s">
        <v>1</v>
      </c>
      <c r="F335" s="234" t="s">
        <v>407</v>
      </c>
      <c r="G335" s="232"/>
      <c r="H335" s="235">
        <v>151.571</v>
      </c>
      <c r="I335" s="236"/>
      <c r="J335" s="232"/>
      <c r="K335" s="232"/>
      <c r="L335" s="237"/>
      <c r="M335" s="238"/>
      <c r="N335" s="239"/>
      <c r="O335" s="239"/>
      <c r="P335" s="239"/>
      <c r="Q335" s="239"/>
      <c r="R335" s="239"/>
      <c r="S335" s="239"/>
      <c r="T335" s="240"/>
      <c r="AT335" s="241" t="s">
        <v>144</v>
      </c>
      <c r="AU335" s="241" t="s">
        <v>81</v>
      </c>
      <c r="AV335" s="12" t="s">
        <v>81</v>
      </c>
      <c r="AW335" s="12" t="s">
        <v>33</v>
      </c>
      <c r="AX335" s="12" t="s">
        <v>72</v>
      </c>
      <c r="AY335" s="241" t="s">
        <v>133</v>
      </c>
    </row>
    <row r="336" s="12" customFormat="1">
      <c r="B336" s="231"/>
      <c r="C336" s="232"/>
      <c r="D336" s="218" t="s">
        <v>144</v>
      </c>
      <c r="E336" s="233" t="s">
        <v>1</v>
      </c>
      <c r="F336" s="234" t="s">
        <v>408</v>
      </c>
      <c r="G336" s="232"/>
      <c r="H336" s="235">
        <v>161.5</v>
      </c>
      <c r="I336" s="236"/>
      <c r="J336" s="232"/>
      <c r="K336" s="232"/>
      <c r="L336" s="237"/>
      <c r="M336" s="238"/>
      <c r="N336" s="239"/>
      <c r="O336" s="239"/>
      <c r="P336" s="239"/>
      <c r="Q336" s="239"/>
      <c r="R336" s="239"/>
      <c r="S336" s="239"/>
      <c r="T336" s="240"/>
      <c r="AT336" s="241" t="s">
        <v>144</v>
      </c>
      <c r="AU336" s="241" t="s">
        <v>81</v>
      </c>
      <c r="AV336" s="12" t="s">
        <v>81</v>
      </c>
      <c r="AW336" s="12" t="s">
        <v>33</v>
      </c>
      <c r="AX336" s="12" t="s">
        <v>72</v>
      </c>
      <c r="AY336" s="241" t="s">
        <v>133</v>
      </c>
    </row>
    <row r="337" s="12" customFormat="1">
      <c r="B337" s="231"/>
      <c r="C337" s="232"/>
      <c r="D337" s="218" t="s">
        <v>144</v>
      </c>
      <c r="E337" s="233" t="s">
        <v>1</v>
      </c>
      <c r="F337" s="234" t="s">
        <v>409</v>
      </c>
      <c r="G337" s="232"/>
      <c r="H337" s="235">
        <v>168</v>
      </c>
      <c r="I337" s="236"/>
      <c r="J337" s="232"/>
      <c r="K337" s="232"/>
      <c r="L337" s="237"/>
      <c r="M337" s="238"/>
      <c r="N337" s="239"/>
      <c r="O337" s="239"/>
      <c r="P337" s="239"/>
      <c r="Q337" s="239"/>
      <c r="R337" s="239"/>
      <c r="S337" s="239"/>
      <c r="T337" s="240"/>
      <c r="AT337" s="241" t="s">
        <v>144</v>
      </c>
      <c r="AU337" s="241" t="s">
        <v>81</v>
      </c>
      <c r="AV337" s="12" t="s">
        <v>81</v>
      </c>
      <c r="AW337" s="12" t="s">
        <v>33</v>
      </c>
      <c r="AX337" s="12" t="s">
        <v>72</v>
      </c>
      <c r="AY337" s="241" t="s">
        <v>133</v>
      </c>
    </row>
    <row r="338" s="12" customFormat="1">
      <c r="B338" s="231"/>
      <c r="C338" s="232"/>
      <c r="D338" s="218" t="s">
        <v>144</v>
      </c>
      <c r="E338" s="233" t="s">
        <v>1</v>
      </c>
      <c r="F338" s="234" t="s">
        <v>410</v>
      </c>
      <c r="G338" s="232"/>
      <c r="H338" s="235">
        <v>139.96799999999999</v>
      </c>
      <c r="I338" s="236"/>
      <c r="J338" s="232"/>
      <c r="K338" s="232"/>
      <c r="L338" s="237"/>
      <c r="M338" s="238"/>
      <c r="N338" s="239"/>
      <c r="O338" s="239"/>
      <c r="P338" s="239"/>
      <c r="Q338" s="239"/>
      <c r="R338" s="239"/>
      <c r="S338" s="239"/>
      <c r="T338" s="240"/>
      <c r="AT338" s="241" t="s">
        <v>144</v>
      </c>
      <c r="AU338" s="241" t="s">
        <v>81</v>
      </c>
      <c r="AV338" s="12" t="s">
        <v>81</v>
      </c>
      <c r="AW338" s="12" t="s">
        <v>33</v>
      </c>
      <c r="AX338" s="12" t="s">
        <v>72</v>
      </c>
      <c r="AY338" s="241" t="s">
        <v>133</v>
      </c>
    </row>
    <row r="339" s="12" customFormat="1">
      <c r="B339" s="231"/>
      <c r="C339" s="232"/>
      <c r="D339" s="218" t="s">
        <v>144</v>
      </c>
      <c r="E339" s="233" t="s">
        <v>1</v>
      </c>
      <c r="F339" s="234" t="s">
        <v>411</v>
      </c>
      <c r="G339" s="232"/>
      <c r="H339" s="235">
        <v>15.939</v>
      </c>
      <c r="I339" s="236"/>
      <c r="J339" s="232"/>
      <c r="K339" s="232"/>
      <c r="L339" s="237"/>
      <c r="M339" s="238"/>
      <c r="N339" s="239"/>
      <c r="O339" s="239"/>
      <c r="P339" s="239"/>
      <c r="Q339" s="239"/>
      <c r="R339" s="239"/>
      <c r="S339" s="239"/>
      <c r="T339" s="240"/>
      <c r="AT339" s="241" t="s">
        <v>144</v>
      </c>
      <c r="AU339" s="241" t="s">
        <v>81</v>
      </c>
      <c r="AV339" s="12" t="s">
        <v>81</v>
      </c>
      <c r="AW339" s="12" t="s">
        <v>33</v>
      </c>
      <c r="AX339" s="12" t="s">
        <v>72</v>
      </c>
      <c r="AY339" s="241" t="s">
        <v>133</v>
      </c>
    </row>
    <row r="340" s="11" customFormat="1">
      <c r="B340" s="221"/>
      <c r="C340" s="222"/>
      <c r="D340" s="218" t="s">
        <v>144</v>
      </c>
      <c r="E340" s="223" t="s">
        <v>1</v>
      </c>
      <c r="F340" s="224" t="s">
        <v>412</v>
      </c>
      <c r="G340" s="222"/>
      <c r="H340" s="223" t="s">
        <v>1</v>
      </c>
      <c r="I340" s="225"/>
      <c r="J340" s="222"/>
      <c r="K340" s="222"/>
      <c r="L340" s="226"/>
      <c r="M340" s="227"/>
      <c r="N340" s="228"/>
      <c r="O340" s="228"/>
      <c r="P340" s="228"/>
      <c r="Q340" s="228"/>
      <c r="R340" s="228"/>
      <c r="S340" s="228"/>
      <c r="T340" s="229"/>
      <c r="AT340" s="230" t="s">
        <v>144</v>
      </c>
      <c r="AU340" s="230" t="s">
        <v>81</v>
      </c>
      <c r="AV340" s="11" t="s">
        <v>79</v>
      </c>
      <c r="AW340" s="11" t="s">
        <v>33</v>
      </c>
      <c r="AX340" s="11" t="s">
        <v>72</v>
      </c>
      <c r="AY340" s="230" t="s">
        <v>133</v>
      </c>
    </row>
    <row r="341" s="12" customFormat="1">
      <c r="B341" s="231"/>
      <c r="C341" s="232"/>
      <c r="D341" s="218" t="s">
        <v>144</v>
      </c>
      <c r="E341" s="233" t="s">
        <v>1</v>
      </c>
      <c r="F341" s="234" t="s">
        <v>413</v>
      </c>
      <c r="G341" s="232"/>
      <c r="H341" s="235">
        <v>88.421999999999997</v>
      </c>
      <c r="I341" s="236"/>
      <c r="J341" s="232"/>
      <c r="K341" s="232"/>
      <c r="L341" s="237"/>
      <c r="M341" s="238"/>
      <c r="N341" s="239"/>
      <c r="O341" s="239"/>
      <c r="P341" s="239"/>
      <c r="Q341" s="239"/>
      <c r="R341" s="239"/>
      <c r="S341" s="239"/>
      <c r="T341" s="240"/>
      <c r="AT341" s="241" t="s">
        <v>144</v>
      </c>
      <c r="AU341" s="241" t="s">
        <v>81</v>
      </c>
      <c r="AV341" s="12" t="s">
        <v>81</v>
      </c>
      <c r="AW341" s="12" t="s">
        <v>33</v>
      </c>
      <c r="AX341" s="12" t="s">
        <v>72</v>
      </c>
      <c r="AY341" s="241" t="s">
        <v>133</v>
      </c>
    </row>
    <row r="342" s="12" customFormat="1">
      <c r="B342" s="231"/>
      <c r="C342" s="232"/>
      <c r="D342" s="218" t="s">
        <v>144</v>
      </c>
      <c r="E342" s="233" t="s">
        <v>1</v>
      </c>
      <c r="F342" s="234" t="s">
        <v>414</v>
      </c>
      <c r="G342" s="232"/>
      <c r="H342" s="235">
        <v>73.444999999999993</v>
      </c>
      <c r="I342" s="236"/>
      <c r="J342" s="232"/>
      <c r="K342" s="232"/>
      <c r="L342" s="237"/>
      <c r="M342" s="238"/>
      <c r="N342" s="239"/>
      <c r="O342" s="239"/>
      <c r="P342" s="239"/>
      <c r="Q342" s="239"/>
      <c r="R342" s="239"/>
      <c r="S342" s="239"/>
      <c r="T342" s="240"/>
      <c r="AT342" s="241" t="s">
        <v>144</v>
      </c>
      <c r="AU342" s="241" t="s">
        <v>81</v>
      </c>
      <c r="AV342" s="12" t="s">
        <v>81</v>
      </c>
      <c r="AW342" s="12" t="s">
        <v>33</v>
      </c>
      <c r="AX342" s="12" t="s">
        <v>72</v>
      </c>
      <c r="AY342" s="241" t="s">
        <v>133</v>
      </c>
    </row>
    <row r="343" s="12" customFormat="1">
      <c r="B343" s="231"/>
      <c r="C343" s="232"/>
      <c r="D343" s="218" t="s">
        <v>144</v>
      </c>
      <c r="E343" s="233" t="s">
        <v>1</v>
      </c>
      <c r="F343" s="234" t="s">
        <v>415</v>
      </c>
      <c r="G343" s="232"/>
      <c r="H343" s="235">
        <v>95.352000000000004</v>
      </c>
      <c r="I343" s="236"/>
      <c r="J343" s="232"/>
      <c r="K343" s="232"/>
      <c r="L343" s="237"/>
      <c r="M343" s="238"/>
      <c r="N343" s="239"/>
      <c r="O343" s="239"/>
      <c r="P343" s="239"/>
      <c r="Q343" s="239"/>
      <c r="R343" s="239"/>
      <c r="S343" s="239"/>
      <c r="T343" s="240"/>
      <c r="AT343" s="241" t="s">
        <v>144</v>
      </c>
      <c r="AU343" s="241" t="s">
        <v>81</v>
      </c>
      <c r="AV343" s="12" t="s">
        <v>81</v>
      </c>
      <c r="AW343" s="12" t="s">
        <v>33</v>
      </c>
      <c r="AX343" s="12" t="s">
        <v>72</v>
      </c>
      <c r="AY343" s="241" t="s">
        <v>133</v>
      </c>
    </row>
    <row r="344" s="12" customFormat="1">
      <c r="B344" s="231"/>
      <c r="C344" s="232"/>
      <c r="D344" s="218" t="s">
        <v>144</v>
      </c>
      <c r="E344" s="233" t="s">
        <v>1</v>
      </c>
      <c r="F344" s="234" t="s">
        <v>416</v>
      </c>
      <c r="G344" s="232"/>
      <c r="H344" s="235">
        <v>117.64700000000001</v>
      </c>
      <c r="I344" s="236"/>
      <c r="J344" s="232"/>
      <c r="K344" s="232"/>
      <c r="L344" s="237"/>
      <c r="M344" s="238"/>
      <c r="N344" s="239"/>
      <c r="O344" s="239"/>
      <c r="P344" s="239"/>
      <c r="Q344" s="239"/>
      <c r="R344" s="239"/>
      <c r="S344" s="239"/>
      <c r="T344" s="240"/>
      <c r="AT344" s="241" t="s">
        <v>144</v>
      </c>
      <c r="AU344" s="241" t="s">
        <v>81</v>
      </c>
      <c r="AV344" s="12" t="s">
        <v>81</v>
      </c>
      <c r="AW344" s="12" t="s">
        <v>33</v>
      </c>
      <c r="AX344" s="12" t="s">
        <v>72</v>
      </c>
      <c r="AY344" s="241" t="s">
        <v>133</v>
      </c>
    </row>
    <row r="345" s="12" customFormat="1">
      <c r="B345" s="231"/>
      <c r="C345" s="232"/>
      <c r="D345" s="218" t="s">
        <v>144</v>
      </c>
      <c r="E345" s="233" t="s">
        <v>1</v>
      </c>
      <c r="F345" s="234" t="s">
        <v>417</v>
      </c>
      <c r="G345" s="232"/>
      <c r="H345" s="235">
        <v>31.699999999999999</v>
      </c>
      <c r="I345" s="236"/>
      <c r="J345" s="232"/>
      <c r="K345" s="232"/>
      <c r="L345" s="237"/>
      <c r="M345" s="238"/>
      <c r="N345" s="239"/>
      <c r="O345" s="239"/>
      <c r="P345" s="239"/>
      <c r="Q345" s="239"/>
      <c r="R345" s="239"/>
      <c r="S345" s="239"/>
      <c r="T345" s="240"/>
      <c r="AT345" s="241" t="s">
        <v>144</v>
      </c>
      <c r="AU345" s="241" t="s">
        <v>81</v>
      </c>
      <c r="AV345" s="12" t="s">
        <v>81</v>
      </c>
      <c r="AW345" s="12" t="s">
        <v>33</v>
      </c>
      <c r="AX345" s="12" t="s">
        <v>72</v>
      </c>
      <c r="AY345" s="241" t="s">
        <v>133</v>
      </c>
    </row>
    <row r="346" s="12" customFormat="1">
      <c r="B346" s="231"/>
      <c r="C346" s="232"/>
      <c r="D346" s="218" t="s">
        <v>144</v>
      </c>
      <c r="E346" s="233" t="s">
        <v>1</v>
      </c>
      <c r="F346" s="234" t="s">
        <v>418</v>
      </c>
      <c r="G346" s="232"/>
      <c r="H346" s="235">
        <v>95.599999999999994</v>
      </c>
      <c r="I346" s="236"/>
      <c r="J346" s="232"/>
      <c r="K346" s="232"/>
      <c r="L346" s="237"/>
      <c r="M346" s="238"/>
      <c r="N346" s="239"/>
      <c r="O346" s="239"/>
      <c r="P346" s="239"/>
      <c r="Q346" s="239"/>
      <c r="R346" s="239"/>
      <c r="S346" s="239"/>
      <c r="T346" s="240"/>
      <c r="AT346" s="241" t="s">
        <v>144</v>
      </c>
      <c r="AU346" s="241" t="s">
        <v>81</v>
      </c>
      <c r="AV346" s="12" t="s">
        <v>81</v>
      </c>
      <c r="AW346" s="12" t="s">
        <v>33</v>
      </c>
      <c r="AX346" s="12" t="s">
        <v>72</v>
      </c>
      <c r="AY346" s="241" t="s">
        <v>133</v>
      </c>
    </row>
    <row r="347" s="11" customFormat="1">
      <c r="B347" s="221"/>
      <c r="C347" s="222"/>
      <c r="D347" s="218" t="s">
        <v>144</v>
      </c>
      <c r="E347" s="223" t="s">
        <v>1</v>
      </c>
      <c r="F347" s="224" t="s">
        <v>330</v>
      </c>
      <c r="G347" s="222"/>
      <c r="H347" s="223" t="s">
        <v>1</v>
      </c>
      <c r="I347" s="225"/>
      <c r="J347" s="222"/>
      <c r="K347" s="222"/>
      <c r="L347" s="226"/>
      <c r="M347" s="227"/>
      <c r="N347" s="228"/>
      <c r="O347" s="228"/>
      <c r="P347" s="228"/>
      <c r="Q347" s="228"/>
      <c r="R347" s="228"/>
      <c r="S347" s="228"/>
      <c r="T347" s="229"/>
      <c r="AT347" s="230" t="s">
        <v>144</v>
      </c>
      <c r="AU347" s="230" t="s">
        <v>81</v>
      </c>
      <c r="AV347" s="11" t="s">
        <v>79</v>
      </c>
      <c r="AW347" s="11" t="s">
        <v>33</v>
      </c>
      <c r="AX347" s="11" t="s">
        <v>72</v>
      </c>
      <c r="AY347" s="230" t="s">
        <v>133</v>
      </c>
    </row>
    <row r="348" s="12" customFormat="1">
      <c r="B348" s="231"/>
      <c r="C348" s="232"/>
      <c r="D348" s="218" t="s">
        <v>144</v>
      </c>
      <c r="E348" s="233" t="s">
        <v>1</v>
      </c>
      <c r="F348" s="234" t="s">
        <v>419</v>
      </c>
      <c r="G348" s="232"/>
      <c r="H348" s="235">
        <v>71.236999999999995</v>
      </c>
      <c r="I348" s="236"/>
      <c r="J348" s="232"/>
      <c r="K348" s="232"/>
      <c r="L348" s="237"/>
      <c r="M348" s="238"/>
      <c r="N348" s="239"/>
      <c r="O348" s="239"/>
      <c r="P348" s="239"/>
      <c r="Q348" s="239"/>
      <c r="R348" s="239"/>
      <c r="S348" s="239"/>
      <c r="T348" s="240"/>
      <c r="AT348" s="241" t="s">
        <v>144</v>
      </c>
      <c r="AU348" s="241" t="s">
        <v>81</v>
      </c>
      <c r="AV348" s="12" t="s">
        <v>81</v>
      </c>
      <c r="AW348" s="12" t="s">
        <v>33</v>
      </c>
      <c r="AX348" s="12" t="s">
        <v>72</v>
      </c>
      <c r="AY348" s="241" t="s">
        <v>133</v>
      </c>
    </row>
    <row r="349" s="11" customFormat="1">
      <c r="B349" s="221"/>
      <c r="C349" s="222"/>
      <c r="D349" s="218" t="s">
        <v>144</v>
      </c>
      <c r="E349" s="223" t="s">
        <v>1</v>
      </c>
      <c r="F349" s="224" t="s">
        <v>396</v>
      </c>
      <c r="G349" s="222"/>
      <c r="H349" s="223" t="s">
        <v>1</v>
      </c>
      <c r="I349" s="225"/>
      <c r="J349" s="222"/>
      <c r="K349" s="222"/>
      <c r="L349" s="226"/>
      <c r="M349" s="227"/>
      <c r="N349" s="228"/>
      <c r="O349" s="228"/>
      <c r="P349" s="228"/>
      <c r="Q349" s="228"/>
      <c r="R349" s="228"/>
      <c r="S349" s="228"/>
      <c r="T349" s="229"/>
      <c r="AT349" s="230" t="s">
        <v>144</v>
      </c>
      <c r="AU349" s="230" t="s">
        <v>81</v>
      </c>
      <c r="AV349" s="11" t="s">
        <v>79</v>
      </c>
      <c r="AW349" s="11" t="s">
        <v>33</v>
      </c>
      <c r="AX349" s="11" t="s">
        <v>72</v>
      </c>
      <c r="AY349" s="230" t="s">
        <v>133</v>
      </c>
    </row>
    <row r="350" s="12" customFormat="1">
      <c r="B350" s="231"/>
      <c r="C350" s="232"/>
      <c r="D350" s="218" t="s">
        <v>144</v>
      </c>
      <c r="E350" s="233" t="s">
        <v>1</v>
      </c>
      <c r="F350" s="234" t="s">
        <v>420</v>
      </c>
      <c r="G350" s="232"/>
      <c r="H350" s="235">
        <v>27.388999999999999</v>
      </c>
      <c r="I350" s="236"/>
      <c r="J350" s="232"/>
      <c r="K350" s="232"/>
      <c r="L350" s="237"/>
      <c r="M350" s="238"/>
      <c r="N350" s="239"/>
      <c r="O350" s="239"/>
      <c r="P350" s="239"/>
      <c r="Q350" s="239"/>
      <c r="R350" s="239"/>
      <c r="S350" s="239"/>
      <c r="T350" s="240"/>
      <c r="AT350" s="241" t="s">
        <v>144</v>
      </c>
      <c r="AU350" s="241" t="s">
        <v>81</v>
      </c>
      <c r="AV350" s="12" t="s">
        <v>81</v>
      </c>
      <c r="AW350" s="12" t="s">
        <v>33</v>
      </c>
      <c r="AX350" s="12" t="s">
        <v>72</v>
      </c>
      <c r="AY350" s="241" t="s">
        <v>133</v>
      </c>
    </row>
    <row r="351" s="12" customFormat="1">
      <c r="B351" s="231"/>
      <c r="C351" s="232"/>
      <c r="D351" s="218" t="s">
        <v>144</v>
      </c>
      <c r="E351" s="233" t="s">
        <v>1</v>
      </c>
      <c r="F351" s="234" t="s">
        <v>421</v>
      </c>
      <c r="G351" s="232"/>
      <c r="H351" s="235">
        <v>20.52</v>
      </c>
      <c r="I351" s="236"/>
      <c r="J351" s="232"/>
      <c r="K351" s="232"/>
      <c r="L351" s="237"/>
      <c r="M351" s="238"/>
      <c r="N351" s="239"/>
      <c r="O351" s="239"/>
      <c r="P351" s="239"/>
      <c r="Q351" s="239"/>
      <c r="R351" s="239"/>
      <c r="S351" s="239"/>
      <c r="T351" s="240"/>
      <c r="AT351" s="241" t="s">
        <v>144</v>
      </c>
      <c r="AU351" s="241" t="s">
        <v>81</v>
      </c>
      <c r="AV351" s="12" t="s">
        <v>81</v>
      </c>
      <c r="AW351" s="12" t="s">
        <v>33</v>
      </c>
      <c r="AX351" s="12" t="s">
        <v>72</v>
      </c>
      <c r="AY351" s="241" t="s">
        <v>133</v>
      </c>
    </row>
    <row r="352" s="11" customFormat="1">
      <c r="B352" s="221"/>
      <c r="C352" s="222"/>
      <c r="D352" s="218" t="s">
        <v>144</v>
      </c>
      <c r="E352" s="223" t="s">
        <v>1</v>
      </c>
      <c r="F352" s="224" t="s">
        <v>422</v>
      </c>
      <c r="G352" s="222"/>
      <c r="H352" s="223" t="s">
        <v>1</v>
      </c>
      <c r="I352" s="225"/>
      <c r="J352" s="222"/>
      <c r="K352" s="222"/>
      <c r="L352" s="226"/>
      <c r="M352" s="227"/>
      <c r="N352" s="228"/>
      <c r="O352" s="228"/>
      <c r="P352" s="228"/>
      <c r="Q352" s="228"/>
      <c r="R352" s="228"/>
      <c r="S352" s="228"/>
      <c r="T352" s="229"/>
      <c r="AT352" s="230" t="s">
        <v>144</v>
      </c>
      <c r="AU352" s="230" t="s">
        <v>81</v>
      </c>
      <c r="AV352" s="11" t="s">
        <v>79</v>
      </c>
      <c r="AW352" s="11" t="s">
        <v>33</v>
      </c>
      <c r="AX352" s="11" t="s">
        <v>72</v>
      </c>
      <c r="AY352" s="230" t="s">
        <v>133</v>
      </c>
    </row>
    <row r="353" s="12" customFormat="1">
      <c r="B353" s="231"/>
      <c r="C353" s="232"/>
      <c r="D353" s="218" t="s">
        <v>144</v>
      </c>
      <c r="E353" s="233" t="s">
        <v>1</v>
      </c>
      <c r="F353" s="234" t="s">
        <v>423</v>
      </c>
      <c r="G353" s="232"/>
      <c r="H353" s="235">
        <v>25.829999999999998</v>
      </c>
      <c r="I353" s="236"/>
      <c r="J353" s="232"/>
      <c r="K353" s="232"/>
      <c r="L353" s="237"/>
      <c r="M353" s="238"/>
      <c r="N353" s="239"/>
      <c r="O353" s="239"/>
      <c r="P353" s="239"/>
      <c r="Q353" s="239"/>
      <c r="R353" s="239"/>
      <c r="S353" s="239"/>
      <c r="T353" s="240"/>
      <c r="AT353" s="241" t="s">
        <v>144</v>
      </c>
      <c r="AU353" s="241" t="s">
        <v>81</v>
      </c>
      <c r="AV353" s="12" t="s">
        <v>81</v>
      </c>
      <c r="AW353" s="12" t="s">
        <v>33</v>
      </c>
      <c r="AX353" s="12" t="s">
        <v>72</v>
      </c>
      <c r="AY353" s="241" t="s">
        <v>133</v>
      </c>
    </row>
    <row r="354" s="13" customFormat="1">
      <c r="B354" s="242"/>
      <c r="C354" s="243"/>
      <c r="D354" s="218" t="s">
        <v>144</v>
      </c>
      <c r="E354" s="244" t="s">
        <v>1</v>
      </c>
      <c r="F354" s="245" t="s">
        <v>149</v>
      </c>
      <c r="G354" s="243"/>
      <c r="H354" s="246">
        <v>1410.6199999999999</v>
      </c>
      <c r="I354" s="247"/>
      <c r="J354" s="243"/>
      <c r="K354" s="243"/>
      <c r="L354" s="248"/>
      <c r="M354" s="249"/>
      <c r="N354" s="250"/>
      <c r="O354" s="250"/>
      <c r="P354" s="250"/>
      <c r="Q354" s="250"/>
      <c r="R354" s="250"/>
      <c r="S354" s="250"/>
      <c r="T354" s="251"/>
      <c r="AT354" s="252" t="s">
        <v>144</v>
      </c>
      <c r="AU354" s="252" t="s">
        <v>81</v>
      </c>
      <c r="AV354" s="13" t="s">
        <v>140</v>
      </c>
      <c r="AW354" s="13" t="s">
        <v>33</v>
      </c>
      <c r="AX354" s="13" t="s">
        <v>72</v>
      </c>
      <c r="AY354" s="252" t="s">
        <v>133</v>
      </c>
    </row>
    <row r="355" s="12" customFormat="1">
      <c r="B355" s="231"/>
      <c r="C355" s="232"/>
      <c r="D355" s="218" t="s">
        <v>144</v>
      </c>
      <c r="E355" s="233" t="s">
        <v>1</v>
      </c>
      <c r="F355" s="234" t="s">
        <v>424</v>
      </c>
      <c r="G355" s="232"/>
      <c r="H355" s="235">
        <v>1057.9649999999999</v>
      </c>
      <c r="I355" s="236"/>
      <c r="J355" s="232"/>
      <c r="K355" s="232"/>
      <c r="L355" s="237"/>
      <c r="M355" s="238"/>
      <c r="N355" s="239"/>
      <c r="O355" s="239"/>
      <c r="P355" s="239"/>
      <c r="Q355" s="239"/>
      <c r="R355" s="239"/>
      <c r="S355" s="239"/>
      <c r="T355" s="240"/>
      <c r="AT355" s="241" t="s">
        <v>144</v>
      </c>
      <c r="AU355" s="241" t="s">
        <v>81</v>
      </c>
      <c r="AV355" s="12" t="s">
        <v>81</v>
      </c>
      <c r="AW355" s="12" t="s">
        <v>33</v>
      </c>
      <c r="AX355" s="12" t="s">
        <v>79</v>
      </c>
      <c r="AY355" s="241" t="s">
        <v>133</v>
      </c>
    </row>
    <row r="356" s="1" customFormat="1" ht="16.5" customHeight="1">
      <c r="B356" s="37"/>
      <c r="C356" s="206" t="s">
        <v>425</v>
      </c>
      <c r="D356" s="206" t="s">
        <v>135</v>
      </c>
      <c r="E356" s="207" t="s">
        <v>426</v>
      </c>
      <c r="F356" s="208" t="s">
        <v>427</v>
      </c>
      <c r="G356" s="209" t="s">
        <v>211</v>
      </c>
      <c r="H356" s="210">
        <v>300.66800000000001</v>
      </c>
      <c r="I356" s="211"/>
      <c r="J356" s="212">
        <f>ROUND(I356*H356,2)</f>
        <v>0</v>
      </c>
      <c r="K356" s="208" t="s">
        <v>139</v>
      </c>
      <c r="L356" s="42"/>
      <c r="M356" s="213" t="s">
        <v>1</v>
      </c>
      <c r="N356" s="214" t="s">
        <v>43</v>
      </c>
      <c r="O356" s="78"/>
      <c r="P356" s="215">
        <f>O356*H356</f>
        <v>0</v>
      </c>
      <c r="Q356" s="215">
        <v>0</v>
      </c>
      <c r="R356" s="215">
        <f>Q356*H356</f>
        <v>0</v>
      </c>
      <c r="S356" s="215">
        <v>0</v>
      </c>
      <c r="T356" s="216">
        <f>S356*H356</f>
        <v>0</v>
      </c>
      <c r="AR356" s="16" t="s">
        <v>140</v>
      </c>
      <c r="AT356" s="16" t="s">
        <v>135</v>
      </c>
      <c r="AU356" s="16" t="s">
        <v>81</v>
      </c>
      <c r="AY356" s="16" t="s">
        <v>133</v>
      </c>
      <c r="BE356" s="217">
        <f>IF(N356="základní",J356,0)</f>
        <v>0</v>
      </c>
      <c r="BF356" s="217">
        <f>IF(N356="snížená",J356,0)</f>
        <v>0</v>
      </c>
      <c r="BG356" s="217">
        <f>IF(N356="zákl. přenesená",J356,0)</f>
        <v>0</v>
      </c>
      <c r="BH356" s="217">
        <f>IF(N356="sníž. přenesená",J356,0)</f>
        <v>0</v>
      </c>
      <c r="BI356" s="217">
        <f>IF(N356="nulová",J356,0)</f>
        <v>0</v>
      </c>
      <c r="BJ356" s="16" t="s">
        <v>79</v>
      </c>
      <c r="BK356" s="217">
        <f>ROUND(I356*H356,2)</f>
        <v>0</v>
      </c>
      <c r="BL356" s="16" t="s">
        <v>140</v>
      </c>
      <c r="BM356" s="16" t="s">
        <v>428</v>
      </c>
    </row>
    <row r="357" s="1" customFormat="1">
      <c r="B357" s="37"/>
      <c r="C357" s="38"/>
      <c r="D357" s="218" t="s">
        <v>142</v>
      </c>
      <c r="E357" s="38"/>
      <c r="F357" s="219" t="s">
        <v>427</v>
      </c>
      <c r="G357" s="38"/>
      <c r="H357" s="38"/>
      <c r="I357" s="131"/>
      <c r="J357" s="38"/>
      <c r="K357" s="38"/>
      <c r="L357" s="42"/>
      <c r="M357" s="220"/>
      <c r="N357" s="78"/>
      <c r="O357" s="78"/>
      <c r="P357" s="78"/>
      <c r="Q357" s="78"/>
      <c r="R357" s="78"/>
      <c r="S357" s="78"/>
      <c r="T357" s="79"/>
      <c r="AT357" s="16" t="s">
        <v>142</v>
      </c>
      <c r="AU357" s="16" t="s">
        <v>81</v>
      </c>
    </row>
    <row r="358" s="11" customFormat="1">
      <c r="B358" s="221"/>
      <c r="C358" s="222"/>
      <c r="D358" s="218" t="s">
        <v>144</v>
      </c>
      <c r="E358" s="223" t="s">
        <v>1</v>
      </c>
      <c r="F358" s="224" t="s">
        <v>213</v>
      </c>
      <c r="G358" s="222"/>
      <c r="H358" s="223" t="s">
        <v>1</v>
      </c>
      <c r="I358" s="225"/>
      <c r="J358" s="222"/>
      <c r="K358" s="222"/>
      <c r="L358" s="226"/>
      <c r="M358" s="227"/>
      <c r="N358" s="228"/>
      <c r="O358" s="228"/>
      <c r="P358" s="228"/>
      <c r="Q358" s="228"/>
      <c r="R358" s="228"/>
      <c r="S358" s="228"/>
      <c r="T358" s="229"/>
      <c r="AT358" s="230" t="s">
        <v>144</v>
      </c>
      <c r="AU358" s="230" t="s">
        <v>81</v>
      </c>
      <c r="AV358" s="11" t="s">
        <v>79</v>
      </c>
      <c r="AW358" s="11" t="s">
        <v>33</v>
      </c>
      <c r="AX358" s="11" t="s">
        <v>72</v>
      </c>
      <c r="AY358" s="230" t="s">
        <v>133</v>
      </c>
    </row>
    <row r="359" s="12" customFormat="1">
      <c r="B359" s="231"/>
      <c r="C359" s="232"/>
      <c r="D359" s="218" t="s">
        <v>144</v>
      </c>
      <c r="E359" s="233" t="s">
        <v>1</v>
      </c>
      <c r="F359" s="234" t="s">
        <v>429</v>
      </c>
      <c r="G359" s="232"/>
      <c r="H359" s="235">
        <v>198</v>
      </c>
      <c r="I359" s="236"/>
      <c r="J359" s="232"/>
      <c r="K359" s="232"/>
      <c r="L359" s="237"/>
      <c r="M359" s="238"/>
      <c r="N359" s="239"/>
      <c r="O359" s="239"/>
      <c r="P359" s="239"/>
      <c r="Q359" s="239"/>
      <c r="R359" s="239"/>
      <c r="S359" s="239"/>
      <c r="T359" s="240"/>
      <c r="AT359" s="241" t="s">
        <v>144</v>
      </c>
      <c r="AU359" s="241" t="s">
        <v>81</v>
      </c>
      <c r="AV359" s="12" t="s">
        <v>81</v>
      </c>
      <c r="AW359" s="12" t="s">
        <v>33</v>
      </c>
      <c r="AX359" s="12" t="s">
        <v>72</v>
      </c>
      <c r="AY359" s="241" t="s">
        <v>133</v>
      </c>
    </row>
    <row r="360" s="12" customFormat="1">
      <c r="B360" s="231"/>
      <c r="C360" s="232"/>
      <c r="D360" s="218" t="s">
        <v>144</v>
      </c>
      <c r="E360" s="233" t="s">
        <v>1</v>
      </c>
      <c r="F360" s="234" t="s">
        <v>430</v>
      </c>
      <c r="G360" s="232"/>
      <c r="H360" s="235">
        <v>158.91</v>
      </c>
      <c r="I360" s="236"/>
      <c r="J360" s="232"/>
      <c r="K360" s="232"/>
      <c r="L360" s="237"/>
      <c r="M360" s="238"/>
      <c r="N360" s="239"/>
      <c r="O360" s="239"/>
      <c r="P360" s="239"/>
      <c r="Q360" s="239"/>
      <c r="R360" s="239"/>
      <c r="S360" s="239"/>
      <c r="T360" s="240"/>
      <c r="AT360" s="241" t="s">
        <v>144</v>
      </c>
      <c r="AU360" s="241" t="s">
        <v>81</v>
      </c>
      <c r="AV360" s="12" t="s">
        <v>81</v>
      </c>
      <c r="AW360" s="12" t="s">
        <v>33</v>
      </c>
      <c r="AX360" s="12" t="s">
        <v>72</v>
      </c>
      <c r="AY360" s="241" t="s">
        <v>133</v>
      </c>
    </row>
    <row r="361" s="11" customFormat="1">
      <c r="B361" s="221"/>
      <c r="C361" s="222"/>
      <c r="D361" s="218" t="s">
        <v>144</v>
      </c>
      <c r="E361" s="223" t="s">
        <v>1</v>
      </c>
      <c r="F361" s="224" t="s">
        <v>396</v>
      </c>
      <c r="G361" s="222"/>
      <c r="H361" s="223" t="s">
        <v>1</v>
      </c>
      <c r="I361" s="225"/>
      <c r="J361" s="222"/>
      <c r="K361" s="222"/>
      <c r="L361" s="226"/>
      <c r="M361" s="227"/>
      <c r="N361" s="228"/>
      <c r="O361" s="228"/>
      <c r="P361" s="228"/>
      <c r="Q361" s="228"/>
      <c r="R361" s="228"/>
      <c r="S361" s="228"/>
      <c r="T361" s="229"/>
      <c r="AT361" s="230" t="s">
        <v>144</v>
      </c>
      <c r="AU361" s="230" t="s">
        <v>81</v>
      </c>
      <c r="AV361" s="11" t="s">
        <v>79</v>
      </c>
      <c r="AW361" s="11" t="s">
        <v>33</v>
      </c>
      <c r="AX361" s="11" t="s">
        <v>72</v>
      </c>
      <c r="AY361" s="230" t="s">
        <v>133</v>
      </c>
    </row>
    <row r="362" s="12" customFormat="1">
      <c r="B362" s="231"/>
      <c r="C362" s="232"/>
      <c r="D362" s="218" t="s">
        <v>144</v>
      </c>
      <c r="E362" s="233" t="s">
        <v>1</v>
      </c>
      <c r="F362" s="234" t="s">
        <v>431</v>
      </c>
      <c r="G362" s="232"/>
      <c r="H362" s="235">
        <v>5.7309999999999999</v>
      </c>
      <c r="I362" s="236"/>
      <c r="J362" s="232"/>
      <c r="K362" s="232"/>
      <c r="L362" s="237"/>
      <c r="M362" s="238"/>
      <c r="N362" s="239"/>
      <c r="O362" s="239"/>
      <c r="P362" s="239"/>
      <c r="Q362" s="239"/>
      <c r="R362" s="239"/>
      <c r="S362" s="239"/>
      <c r="T362" s="240"/>
      <c r="AT362" s="241" t="s">
        <v>144</v>
      </c>
      <c r="AU362" s="241" t="s">
        <v>81</v>
      </c>
      <c r="AV362" s="12" t="s">
        <v>81</v>
      </c>
      <c r="AW362" s="12" t="s">
        <v>33</v>
      </c>
      <c r="AX362" s="12" t="s">
        <v>72</v>
      </c>
      <c r="AY362" s="241" t="s">
        <v>133</v>
      </c>
    </row>
    <row r="363" s="11" customFormat="1">
      <c r="B363" s="221"/>
      <c r="C363" s="222"/>
      <c r="D363" s="218" t="s">
        <v>144</v>
      </c>
      <c r="E363" s="223" t="s">
        <v>1</v>
      </c>
      <c r="F363" s="224" t="s">
        <v>432</v>
      </c>
      <c r="G363" s="222"/>
      <c r="H363" s="223" t="s">
        <v>1</v>
      </c>
      <c r="I363" s="225"/>
      <c r="J363" s="222"/>
      <c r="K363" s="222"/>
      <c r="L363" s="226"/>
      <c r="M363" s="227"/>
      <c r="N363" s="228"/>
      <c r="O363" s="228"/>
      <c r="P363" s="228"/>
      <c r="Q363" s="228"/>
      <c r="R363" s="228"/>
      <c r="S363" s="228"/>
      <c r="T363" s="229"/>
      <c r="AT363" s="230" t="s">
        <v>144</v>
      </c>
      <c r="AU363" s="230" t="s">
        <v>81</v>
      </c>
      <c r="AV363" s="11" t="s">
        <v>79</v>
      </c>
      <c r="AW363" s="11" t="s">
        <v>33</v>
      </c>
      <c r="AX363" s="11" t="s">
        <v>72</v>
      </c>
      <c r="AY363" s="230" t="s">
        <v>133</v>
      </c>
    </row>
    <row r="364" s="12" customFormat="1">
      <c r="B364" s="231"/>
      <c r="C364" s="232"/>
      <c r="D364" s="218" t="s">
        <v>144</v>
      </c>
      <c r="E364" s="233" t="s">
        <v>1</v>
      </c>
      <c r="F364" s="234" t="s">
        <v>433</v>
      </c>
      <c r="G364" s="232"/>
      <c r="H364" s="235">
        <v>38.25</v>
      </c>
      <c r="I364" s="236"/>
      <c r="J364" s="232"/>
      <c r="K364" s="232"/>
      <c r="L364" s="237"/>
      <c r="M364" s="238"/>
      <c r="N364" s="239"/>
      <c r="O364" s="239"/>
      <c r="P364" s="239"/>
      <c r="Q364" s="239"/>
      <c r="R364" s="239"/>
      <c r="S364" s="239"/>
      <c r="T364" s="240"/>
      <c r="AT364" s="241" t="s">
        <v>144</v>
      </c>
      <c r="AU364" s="241" t="s">
        <v>81</v>
      </c>
      <c r="AV364" s="12" t="s">
        <v>81</v>
      </c>
      <c r="AW364" s="12" t="s">
        <v>33</v>
      </c>
      <c r="AX364" s="12" t="s">
        <v>72</v>
      </c>
      <c r="AY364" s="241" t="s">
        <v>133</v>
      </c>
    </row>
    <row r="365" s="13" customFormat="1">
      <c r="B365" s="242"/>
      <c r="C365" s="243"/>
      <c r="D365" s="218" t="s">
        <v>144</v>
      </c>
      <c r="E365" s="244" t="s">
        <v>1</v>
      </c>
      <c r="F365" s="245" t="s">
        <v>149</v>
      </c>
      <c r="G365" s="243"/>
      <c r="H365" s="246">
        <v>400.89099999999996</v>
      </c>
      <c r="I365" s="247"/>
      <c r="J365" s="243"/>
      <c r="K365" s="243"/>
      <c r="L365" s="248"/>
      <c r="M365" s="249"/>
      <c r="N365" s="250"/>
      <c r="O365" s="250"/>
      <c r="P365" s="250"/>
      <c r="Q365" s="250"/>
      <c r="R365" s="250"/>
      <c r="S365" s="250"/>
      <c r="T365" s="251"/>
      <c r="AT365" s="252" t="s">
        <v>144</v>
      </c>
      <c r="AU365" s="252" t="s">
        <v>81</v>
      </c>
      <c r="AV365" s="13" t="s">
        <v>140</v>
      </c>
      <c r="AW365" s="13" t="s">
        <v>33</v>
      </c>
      <c r="AX365" s="13" t="s">
        <v>72</v>
      </c>
      <c r="AY365" s="252" t="s">
        <v>133</v>
      </c>
    </row>
    <row r="366" s="12" customFormat="1">
      <c r="B366" s="231"/>
      <c r="C366" s="232"/>
      <c r="D366" s="218" t="s">
        <v>144</v>
      </c>
      <c r="E366" s="233" t="s">
        <v>1</v>
      </c>
      <c r="F366" s="234" t="s">
        <v>434</v>
      </c>
      <c r="G366" s="232"/>
      <c r="H366" s="235">
        <v>300.66800000000001</v>
      </c>
      <c r="I366" s="236"/>
      <c r="J366" s="232"/>
      <c r="K366" s="232"/>
      <c r="L366" s="237"/>
      <c r="M366" s="238"/>
      <c r="N366" s="239"/>
      <c r="O366" s="239"/>
      <c r="P366" s="239"/>
      <c r="Q366" s="239"/>
      <c r="R366" s="239"/>
      <c r="S366" s="239"/>
      <c r="T366" s="240"/>
      <c r="AT366" s="241" t="s">
        <v>144</v>
      </c>
      <c r="AU366" s="241" t="s">
        <v>81</v>
      </c>
      <c r="AV366" s="12" t="s">
        <v>81</v>
      </c>
      <c r="AW366" s="12" t="s">
        <v>33</v>
      </c>
      <c r="AX366" s="12" t="s">
        <v>79</v>
      </c>
      <c r="AY366" s="241" t="s">
        <v>133</v>
      </c>
    </row>
    <row r="367" s="1" customFormat="1" ht="16.5" customHeight="1">
      <c r="B367" s="37"/>
      <c r="C367" s="206" t="s">
        <v>435</v>
      </c>
      <c r="D367" s="206" t="s">
        <v>135</v>
      </c>
      <c r="E367" s="207" t="s">
        <v>436</v>
      </c>
      <c r="F367" s="208" t="s">
        <v>437</v>
      </c>
      <c r="G367" s="209" t="s">
        <v>211</v>
      </c>
      <c r="H367" s="210">
        <v>342.017</v>
      </c>
      <c r="I367" s="211"/>
      <c r="J367" s="212">
        <f>ROUND(I367*H367,2)</f>
        <v>0</v>
      </c>
      <c r="K367" s="208" t="s">
        <v>139</v>
      </c>
      <c r="L367" s="42"/>
      <c r="M367" s="213" t="s">
        <v>1</v>
      </c>
      <c r="N367" s="214" t="s">
        <v>43</v>
      </c>
      <c r="O367" s="78"/>
      <c r="P367" s="215">
        <f>O367*H367</f>
        <v>0</v>
      </c>
      <c r="Q367" s="215">
        <v>0</v>
      </c>
      <c r="R367" s="215">
        <f>Q367*H367</f>
        <v>0</v>
      </c>
      <c r="S367" s="215">
        <v>0</v>
      </c>
      <c r="T367" s="216">
        <f>S367*H367</f>
        <v>0</v>
      </c>
      <c r="AR367" s="16" t="s">
        <v>140</v>
      </c>
      <c r="AT367" s="16" t="s">
        <v>135</v>
      </c>
      <c r="AU367" s="16" t="s">
        <v>81</v>
      </c>
      <c r="AY367" s="16" t="s">
        <v>133</v>
      </c>
      <c r="BE367" s="217">
        <f>IF(N367="základní",J367,0)</f>
        <v>0</v>
      </c>
      <c r="BF367" s="217">
        <f>IF(N367="snížená",J367,0)</f>
        <v>0</v>
      </c>
      <c r="BG367" s="217">
        <f>IF(N367="zákl. přenesená",J367,0)</f>
        <v>0</v>
      </c>
      <c r="BH367" s="217">
        <f>IF(N367="sníž. přenesená",J367,0)</f>
        <v>0</v>
      </c>
      <c r="BI367" s="217">
        <f>IF(N367="nulová",J367,0)</f>
        <v>0</v>
      </c>
      <c r="BJ367" s="16" t="s">
        <v>79</v>
      </c>
      <c r="BK367" s="217">
        <f>ROUND(I367*H367,2)</f>
        <v>0</v>
      </c>
      <c r="BL367" s="16" t="s">
        <v>140</v>
      </c>
      <c r="BM367" s="16" t="s">
        <v>438</v>
      </c>
    </row>
    <row r="368" s="1" customFormat="1">
      <c r="B368" s="37"/>
      <c r="C368" s="38"/>
      <c r="D368" s="218" t="s">
        <v>142</v>
      </c>
      <c r="E368" s="38"/>
      <c r="F368" s="219" t="s">
        <v>437</v>
      </c>
      <c r="G368" s="38"/>
      <c r="H368" s="38"/>
      <c r="I368" s="131"/>
      <c r="J368" s="38"/>
      <c r="K368" s="38"/>
      <c r="L368" s="42"/>
      <c r="M368" s="220"/>
      <c r="N368" s="78"/>
      <c r="O368" s="78"/>
      <c r="P368" s="78"/>
      <c r="Q368" s="78"/>
      <c r="R368" s="78"/>
      <c r="S368" s="78"/>
      <c r="T368" s="79"/>
      <c r="AT368" s="16" t="s">
        <v>142</v>
      </c>
      <c r="AU368" s="16" t="s">
        <v>81</v>
      </c>
    </row>
    <row r="369" s="11" customFormat="1">
      <c r="B369" s="221"/>
      <c r="C369" s="222"/>
      <c r="D369" s="218" t="s">
        <v>144</v>
      </c>
      <c r="E369" s="223" t="s">
        <v>1</v>
      </c>
      <c r="F369" s="224" t="s">
        <v>213</v>
      </c>
      <c r="G369" s="222"/>
      <c r="H369" s="223" t="s">
        <v>1</v>
      </c>
      <c r="I369" s="225"/>
      <c r="J369" s="222"/>
      <c r="K369" s="222"/>
      <c r="L369" s="226"/>
      <c r="M369" s="227"/>
      <c r="N369" s="228"/>
      <c r="O369" s="228"/>
      <c r="P369" s="228"/>
      <c r="Q369" s="228"/>
      <c r="R369" s="228"/>
      <c r="S369" s="228"/>
      <c r="T369" s="229"/>
      <c r="AT369" s="230" t="s">
        <v>144</v>
      </c>
      <c r="AU369" s="230" t="s">
        <v>81</v>
      </c>
      <c r="AV369" s="11" t="s">
        <v>79</v>
      </c>
      <c r="AW369" s="11" t="s">
        <v>33</v>
      </c>
      <c r="AX369" s="11" t="s">
        <v>72</v>
      </c>
      <c r="AY369" s="230" t="s">
        <v>133</v>
      </c>
    </row>
    <row r="370" s="12" customFormat="1">
      <c r="B370" s="231"/>
      <c r="C370" s="232"/>
      <c r="D370" s="218" t="s">
        <v>144</v>
      </c>
      <c r="E370" s="233" t="s">
        <v>1</v>
      </c>
      <c r="F370" s="234" t="s">
        <v>371</v>
      </c>
      <c r="G370" s="232"/>
      <c r="H370" s="235">
        <v>32.567999999999998</v>
      </c>
      <c r="I370" s="236"/>
      <c r="J370" s="232"/>
      <c r="K370" s="232"/>
      <c r="L370" s="237"/>
      <c r="M370" s="238"/>
      <c r="N370" s="239"/>
      <c r="O370" s="239"/>
      <c r="P370" s="239"/>
      <c r="Q370" s="239"/>
      <c r="R370" s="239"/>
      <c r="S370" s="239"/>
      <c r="T370" s="240"/>
      <c r="AT370" s="241" t="s">
        <v>144</v>
      </c>
      <c r="AU370" s="241" t="s">
        <v>81</v>
      </c>
      <c r="AV370" s="12" t="s">
        <v>81</v>
      </c>
      <c r="AW370" s="12" t="s">
        <v>33</v>
      </c>
      <c r="AX370" s="12" t="s">
        <v>72</v>
      </c>
      <c r="AY370" s="241" t="s">
        <v>133</v>
      </c>
    </row>
    <row r="371" s="12" customFormat="1">
      <c r="B371" s="231"/>
      <c r="C371" s="232"/>
      <c r="D371" s="218" t="s">
        <v>144</v>
      </c>
      <c r="E371" s="233" t="s">
        <v>1</v>
      </c>
      <c r="F371" s="234" t="s">
        <v>372</v>
      </c>
      <c r="G371" s="232"/>
      <c r="H371" s="235">
        <v>94</v>
      </c>
      <c r="I371" s="236"/>
      <c r="J371" s="232"/>
      <c r="K371" s="232"/>
      <c r="L371" s="237"/>
      <c r="M371" s="238"/>
      <c r="N371" s="239"/>
      <c r="O371" s="239"/>
      <c r="P371" s="239"/>
      <c r="Q371" s="239"/>
      <c r="R371" s="239"/>
      <c r="S371" s="239"/>
      <c r="T371" s="240"/>
      <c r="AT371" s="241" t="s">
        <v>144</v>
      </c>
      <c r="AU371" s="241" t="s">
        <v>81</v>
      </c>
      <c r="AV371" s="12" t="s">
        <v>81</v>
      </c>
      <c r="AW371" s="12" t="s">
        <v>33</v>
      </c>
      <c r="AX371" s="12" t="s">
        <v>72</v>
      </c>
      <c r="AY371" s="241" t="s">
        <v>133</v>
      </c>
    </row>
    <row r="372" s="12" customFormat="1">
      <c r="B372" s="231"/>
      <c r="C372" s="232"/>
      <c r="D372" s="218" t="s">
        <v>144</v>
      </c>
      <c r="E372" s="233" t="s">
        <v>1</v>
      </c>
      <c r="F372" s="234" t="s">
        <v>373</v>
      </c>
      <c r="G372" s="232"/>
      <c r="H372" s="235">
        <v>15.958</v>
      </c>
      <c r="I372" s="236"/>
      <c r="J372" s="232"/>
      <c r="K372" s="232"/>
      <c r="L372" s="237"/>
      <c r="M372" s="238"/>
      <c r="N372" s="239"/>
      <c r="O372" s="239"/>
      <c r="P372" s="239"/>
      <c r="Q372" s="239"/>
      <c r="R372" s="239"/>
      <c r="S372" s="239"/>
      <c r="T372" s="240"/>
      <c r="AT372" s="241" t="s">
        <v>144</v>
      </c>
      <c r="AU372" s="241" t="s">
        <v>81</v>
      </c>
      <c r="AV372" s="12" t="s">
        <v>81</v>
      </c>
      <c r="AW372" s="12" t="s">
        <v>33</v>
      </c>
      <c r="AX372" s="12" t="s">
        <v>72</v>
      </c>
      <c r="AY372" s="241" t="s">
        <v>133</v>
      </c>
    </row>
    <row r="373" s="12" customFormat="1">
      <c r="B373" s="231"/>
      <c r="C373" s="232"/>
      <c r="D373" s="218" t="s">
        <v>144</v>
      </c>
      <c r="E373" s="233" t="s">
        <v>1</v>
      </c>
      <c r="F373" s="234" t="s">
        <v>374</v>
      </c>
      <c r="G373" s="232"/>
      <c r="H373" s="235">
        <v>44.036000000000001</v>
      </c>
      <c r="I373" s="236"/>
      <c r="J373" s="232"/>
      <c r="K373" s="232"/>
      <c r="L373" s="237"/>
      <c r="M373" s="238"/>
      <c r="N373" s="239"/>
      <c r="O373" s="239"/>
      <c r="P373" s="239"/>
      <c r="Q373" s="239"/>
      <c r="R373" s="239"/>
      <c r="S373" s="239"/>
      <c r="T373" s="240"/>
      <c r="AT373" s="241" t="s">
        <v>144</v>
      </c>
      <c r="AU373" s="241" t="s">
        <v>81</v>
      </c>
      <c r="AV373" s="12" t="s">
        <v>81</v>
      </c>
      <c r="AW373" s="12" t="s">
        <v>33</v>
      </c>
      <c r="AX373" s="12" t="s">
        <v>72</v>
      </c>
      <c r="AY373" s="241" t="s">
        <v>133</v>
      </c>
    </row>
    <row r="374" s="12" customFormat="1">
      <c r="B374" s="231"/>
      <c r="C374" s="232"/>
      <c r="D374" s="218" t="s">
        <v>144</v>
      </c>
      <c r="E374" s="233" t="s">
        <v>1</v>
      </c>
      <c r="F374" s="234" t="s">
        <v>375</v>
      </c>
      <c r="G374" s="232"/>
      <c r="H374" s="235">
        <v>53.933999999999998</v>
      </c>
      <c r="I374" s="236"/>
      <c r="J374" s="232"/>
      <c r="K374" s="232"/>
      <c r="L374" s="237"/>
      <c r="M374" s="238"/>
      <c r="N374" s="239"/>
      <c r="O374" s="239"/>
      <c r="P374" s="239"/>
      <c r="Q374" s="239"/>
      <c r="R374" s="239"/>
      <c r="S374" s="239"/>
      <c r="T374" s="240"/>
      <c r="AT374" s="241" t="s">
        <v>144</v>
      </c>
      <c r="AU374" s="241" t="s">
        <v>81</v>
      </c>
      <c r="AV374" s="12" t="s">
        <v>81</v>
      </c>
      <c r="AW374" s="12" t="s">
        <v>33</v>
      </c>
      <c r="AX374" s="12" t="s">
        <v>72</v>
      </c>
      <c r="AY374" s="241" t="s">
        <v>133</v>
      </c>
    </row>
    <row r="375" s="12" customFormat="1">
      <c r="B375" s="231"/>
      <c r="C375" s="232"/>
      <c r="D375" s="218" t="s">
        <v>144</v>
      </c>
      <c r="E375" s="233" t="s">
        <v>1</v>
      </c>
      <c r="F375" s="234" t="s">
        <v>376</v>
      </c>
      <c r="G375" s="232"/>
      <c r="H375" s="235">
        <v>28.555</v>
      </c>
      <c r="I375" s="236"/>
      <c r="J375" s="232"/>
      <c r="K375" s="232"/>
      <c r="L375" s="237"/>
      <c r="M375" s="238"/>
      <c r="N375" s="239"/>
      <c r="O375" s="239"/>
      <c r="P375" s="239"/>
      <c r="Q375" s="239"/>
      <c r="R375" s="239"/>
      <c r="S375" s="239"/>
      <c r="T375" s="240"/>
      <c r="AT375" s="241" t="s">
        <v>144</v>
      </c>
      <c r="AU375" s="241" t="s">
        <v>81</v>
      </c>
      <c r="AV375" s="12" t="s">
        <v>81</v>
      </c>
      <c r="AW375" s="12" t="s">
        <v>33</v>
      </c>
      <c r="AX375" s="12" t="s">
        <v>72</v>
      </c>
      <c r="AY375" s="241" t="s">
        <v>133</v>
      </c>
    </row>
    <row r="376" s="12" customFormat="1">
      <c r="B376" s="231"/>
      <c r="C376" s="232"/>
      <c r="D376" s="218" t="s">
        <v>144</v>
      </c>
      <c r="E376" s="233" t="s">
        <v>1</v>
      </c>
      <c r="F376" s="234" t="s">
        <v>377</v>
      </c>
      <c r="G376" s="232"/>
      <c r="H376" s="235">
        <v>101.5</v>
      </c>
      <c r="I376" s="236"/>
      <c r="J376" s="232"/>
      <c r="K376" s="232"/>
      <c r="L376" s="237"/>
      <c r="M376" s="238"/>
      <c r="N376" s="239"/>
      <c r="O376" s="239"/>
      <c r="P376" s="239"/>
      <c r="Q376" s="239"/>
      <c r="R376" s="239"/>
      <c r="S376" s="239"/>
      <c r="T376" s="240"/>
      <c r="AT376" s="241" t="s">
        <v>144</v>
      </c>
      <c r="AU376" s="241" t="s">
        <v>81</v>
      </c>
      <c r="AV376" s="12" t="s">
        <v>81</v>
      </c>
      <c r="AW376" s="12" t="s">
        <v>33</v>
      </c>
      <c r="AX376" s="12" t="s">
        <v>72</v>
      </c>
      <c r="AY376" s="241" t="s">
        <v>133</v>
      </c>
    </row>
    <row r="377" s="12" customFormat="1">
      <c r="B377" s="231"/>
      <c r="C377" s="232"/>
      <c r="D377" s="218" t="s">
        <v>144</v>
      </c>
      <c r="E377" s="233" t="s">
        <v>1</v>
      </c>
      <c r="F377" s="234" t="s">
        <v>378</v>
      </c>
      <c r="G377" s="232"/>
      <c r="H377" s="235">
        <v>68.159999999999997</v>
      </c>
      <c r="I377" s="236"/>
      <c r="J377" s="232"/>
      <c r="K377" s="232"/>
      <c r="L377" s="237"/>
      <c r="M377" s="238"/>
      <c r="N377" s="239"/>
      <c r="O377" s="239"/>
      <c r="P377" s="239"/>
      <c r="Q377" s="239"/>
      <c r="R377" s="239"/>
      <c r="S377" s="239"/>
      <c r="T377" s="240"/>
      <c r="AT377" s="241" t="s">
        <v>144</v>
      </c>
      <c r="AU377" s="241" t="s">
        <v>81</v>
      </c>
      <c r="AV377" s="12" t="s">
        <v>81</v>
      </c>
      <c r="AW377" s="12" t="s">
        <v>33</v>
      </c>
      <c r="AX377" s="12" t="s">
        <v>72</v>
      </c>
      <c r="AY377" s="241" t="s">
        <v>133</v>
      </c>
    </row>
    <row r="378" s="12" customFormat="1">
      <c r="B378" s="231"/>
      <c r="C378" s="232"/>
      <c r="D378" s="218" t="s">
        <v>144</v>
      </c>
      <c r="E378" s="233" t="s">
        <v>1</v>
      </c>
      <c r="F378" s="234" t="s">
        <v>379</v>
      </c>
      <c r="G378" s="232"/>
      <c r="H378" s="235">
        <v>24.359999999999999</v>
      </c>
      <c r="I378" s="236"/>
      <c r="J378" s="232"/>
      <c r="K378" s="232"/>
      <c r="L378" s="237"/>
      <c r="M378" s="238"/>
      <c r="N378" s="239"/>
      <c r="O378" s="239"/>
      <c r="P378" s="239"/>
      <c r="Q378" s="239"/>
      <c r="R378" s="239"/>
      <c r="S378" s="239"/>
      <c r="T378" s="240"/>
      <c r="AT378" s="241" t="s">
        <v>144</v>
      </c>
      <c r="AU378" s="241" t="s">
        <v>81</v>
      </c>
      <c r="AV378" s="12" t="s">
        <v>81</v>
      </c>
      <c r="AW378" s="12" t="s">
        <v>33</v>
      </c>
      <c r="AX378" s="12" t="s">
        <v>72</v>
      </c>
      <c r="AY378" s="241" t="s">
        <v>133</v>
      </c>
    </row>
    <row r="379" s="12" customFormat="1">
      <c r="B379" s="231"/>
      <c r="C379" s="232"/>
      <c r="D379" s="218" t="s">
        <v>144</v>
      </c>
      <c r="E379" s="233" t="s">
        <v>1</v>
      </c>
      <c r="F379" s="234" t="s">
        <v>380</v>
      </c>
      <c r="G379" s="232"/>
      <c r="H379" s="235">
        <v>14.058</v>
      </c>
      <c r="I379" s="236"/>
      <c r="J379" s="232"/>
      <c r="K379" s="232"/>
      <c r="L379" s="237"/>
      <c r="M379" s="238"/>
      <c r="N379" s="239"/>
      <c r="O379" s="239"/>
      <c r="P379" s="239"/>
      <c r="Q379" s="239"/>
      <c r="R379" s="239"/>
      <c r="S379" s="239"/>
      <c r="T379" s="240"/>
      <c r="AT379" s="241" t="s">
        <v>144</v>
      </c>
      <c r="AU379" s="241" t="s">
        <v>81</v>
      </c>
      <c r="AV379" s="12" t="s">
        <v>81</v>
      </c>
      <c r="AW379" s="12" t="s">
        <v>33</v>
      </c>
      <c r="AX379" s="12" t="s">
        <v>72</v>
      </c>
      <c r="AY379" s="241" t="s">
        <v>133</v>
      </c>
    </row>
    <row r="380" s="12" customFormat="1">
      <c r="B380" s="231"/>
      <c r="C380" s="232"/>
      <c r="D380" s="218" t="s">
        <v>144</v>
      </c>
      <c r="E380" s="233" t="s">
        <v>1</v>
      </c>
      <c r="F380" s="234" t="s">
        <v>381</v>
      </c>
      <c r="G380" s="232"/>
      <c r="H380" s="235">
        <v>93.530000000000001</v>
      </c>
      <c r="I380" s="236"/>
      <c r="J380" s="232"/>
      <c r="K380" s="232"/>
      <c r="L380" s="237"/>
      <c r="M380" s="238"/>
      <c r="N380" s="239"/>
      <c r="O380" s="239"/>
      <c r="P380" s="239"/>
      <c r="Q380" s="239"/>
      <c r="R380" s="239"/>
      <c r="S380" s="239"/>
      <c r="T380" s="240"/>
      <c r="AT380" s="241" t="s">
        <v>144</v>
      </c>
      <c r="AU380" s="241" t="s">
        <v>81</v>
      </c>
      <c r="AV380" s="12" t="s">
        <v>81</v>
      </c>
      <c r="AW380" s="12" t="s">
        <v>33</v>
      </c>
      <c r="AX380" s="12" t="s">
        <v>72</v>
      </c>
      <c r="AY380" s="241" t="s">
        <v>133</v>
      </c>
    </row>
    <row r="381" s="12" customFormat="1">
      <c r="B381" s="231"/>
      <c r="C381" s="232"/>
      <c r="D381" s="218" t="s">
        <v>144</v>
      </c>
      <c r="E381" s="233" t="s">
        <v>1</v>
      </c>
      <c r="F381" s="234" t="s">
        <v>382</v>
      </c>
      <c r="G381" s="232"/>
      <c r="H381" s="235">
        <v>18.291</v>
      </c>
      <c r="I381" s="236"/>
      <c r="J381" s="232"/>
      <c r="K381" s="232"/>
      <c r="L381" s="237"/>
      <c r="M381" s="238"/>
      <c r="N381" s="239"/>
      <c r="O381" s="239"/>
      <c r="P381" s="239"/>
      <c r="Q381" s="239"/>
      <c r="R381" s="239"/>
      <c r="S381" s="239"/>
      <c r="T381" s="240"/>
      <c r="AT381" s="241" t="s">
        <v>144</v>
      </c>
      <c r="AU381" s="241" t="s">
        <v>81</v>
      </c>
      <c r="AV381" s="12" t="s">
        <v>81</v>
      </c>
      <c r="AW381" s="12" t="s">
        <v>33</v>
      </c>
      <c r="AX381" s="12" t="s">
        <v>72</v>
      </c>
      <c r="AY381" s="241" t="s">
        <v>133</v>
      </c>
    </row>
    <row r="382" s="12" customFormat="1">
      <c r="B382" s="231"/>
      <c r="C382" s="232"/>
      <c r="D382" s="218" t="s">
        <v>144</v>
      </c>
      <c r="E382" s="233" t="s">
        <v>1</v>
      </c>
      <c r="F382" s="234" t="s">
        <v>383</v>
      </c>
      <c r="G382" s="232"/>
      <c r="H382" s="235">
        <v>46</v>
      </c>
      <c r="I382" s="236"/>
      <c r="J382" s="232"/>
      <c r="K382" s="232"/>
      <c r="L382" s="237"/>
      <c r="M382" s="238"/>
      <c r="N382" s="239"/>
      <c r="O382" s="239"/>
      <c r="P382" s="239"/>
      <c r="Q382" s="239"/>
      <c r="R382" s="239"/>
      <c r="S382" s="239"/>
      <c r="T382" s="240"/>
      <c r="AT382" s="241" t="s">
        <v>144</v>
      </c>
      <c r="AU382" s="241" t="s">
        <v>81</v>
      </c>
      <c r="AV382" s="12" t="s">
        <v>81</v>
      </c>
      <c r="AW382" s="12" t="s">
        <v>33</v>
      </c>
      <c r="AX382" s="12" t="s">
        <v>72</v>
      </c>
      <c r="AY382" s="241" t="s">
        <v>133</v>
      </c>
    </row>
    <row r="383" s="12" customFormat="1">
      <c r="B383" s="231"/>
      <c r="C383" s="232"/>
      <c r="D383" s="218" t="s">
        <v>144</v>
      </c>
      <c r="E383" s="233" t="s">
        <v>1</v>
      </c>
      <c r="F383" s="234" t="s">
        <v>384</v>
      </c>
      <c r="G383" s="232"/>
      <c r="H383" s="235">
        <v>38.207999999999998</v>
      </c>
      <c r="I383" s="236"/>
      <c r="J383" s="232"/>
      <c r="K383" s="232"/>
      <c r="L383" s="237"/>
      <c r="M383" s="238"/>
      <c r="N383" s="239"/>
      <c r="O383" s="239"/>
      <c r="P383" s="239"/>
      <c r="Q383" s="239"/>
      <c r="R383" s="239"/>
      <c r="S383" s="239"/>
      <c r="T383" s="240"/>
      <c r="AT383" s="241" t="s">
        <v>144</v>
      </c>
      <c r="AU383" s="241" t="s">
        <v>81</v>
      </c>
      <c r="AV383" s="12" t="s">
        <v>81</v>
      </c>
      <c r="AW383" s="12" t="s">
        <v>33</v>
      </c>
      <c r="AX383" s="12" t="s">
        <v>72</v>
      </c>
      <c r="AY383" s="241" t="s">
        <v>133</v>
      </c>
    </row>
    <row r="384" s="12" customFormat="1">
      <c r="B384" s="231"/>
      <c r="C384" s="232"/>
      <c r="D384" s="218" t="s">
        <v>144</v>
      </c>
      <c r="E384" s="233" t="s">
        <v>1</v>
      </c>
      <c r="F384" s="234" t="s">
        <v>385</v>
      </c>
      <c r="G384" s="232"/>
      <c r="H384" s="235">
        <v>100</v>
      </c>
      <c r="I384" s="236"/>
      <c r="J384" s="232"/>
      <c r="K384" s="232"/>
      <c r="L384" s="237"/>
      <c r="M384" s="238"/>
      <c r="N384" s="239"/>
      <c r="O384" s="239"/>
      <c r="P384" s="239"/>
      <c r="Q384" s="239"/>
      <c r="R384" s="239"/>
      <c r="S384" s="239"/>
      <c r="T384" s="240"/>
      <c r="AT384" s="241" t="s">
        <v>144</v>
      </c>
      <c r="AU384" s="241" t="s">
        <v>81</v>
      </c>
      <c r="AV384" s="12" t="s">
        <v>81</v>
      </c>
      <c r="AW384" s="12" t="s">
        <v>33</v>
      </c>
      <c r="AX384" s="12" t="s">
        <v>72</v>
      </c>
      <c r="AY384" s="241" t="s">
        <v>133</v>
      </c>
    </row>
    <row r="385" s="12" customFormat="1">
      <c r="B385" s="231"/>
      <c r="C385" s="232"/>
      <c r="D385" s="218" t="s">
        <v>144</v>
      </c>
      <c r="E385" s="233" t="s">
        <v>1</v>
      </c>
      <c r="F385" s="234" t="s">
        <v>386</v>
      </c>
      <c r="G385" s="232"/>
      <c r="H385" s="235">
        <v>33.329999999999998</v>
      </c>
      <c r="I385" s="236"/>
      <c r="J385" s="232"/>
      <c r="K385" s="232"/>
      <c r="L385" s="237"/>
      <c r="M385" s="238"/>
      <c r="N385" s="239"/>
      <c r="O385" s="239"/>
      <c r="P385" s="239"/>
      <c r="Q385" s="239"/>
      <c r="R385" s="239"/>
      <c r="S385" s="239"/>
      <c r="T385" s="240"/>
      <c r="AT385" s="241" t="s">
        <v>144</v>
      </c>
      <c r="AU385" s="241" t="s">
        <v>81</v>
      </c>
      <c r="AV385" s="12" t="s">
        <v>81</v>
      </c>
      <c r="AW385" s="12" t="s">
        <v>33</v>
      </c>
      <c r="AX385" s="12" t="s">
        <v>72</v>
      </c>
      <c r="AY385" s="241" t="s">
        <v>133</v>
      </c>
    </row>
    <row r="386" s="12" customFormat="1">
      <c r="B386" s="231"/>
      <c r="C386" s="232"/>
      <c r="D386" s="218" t="s">
        <v>144</v>
      </c>
      <c r="E386" s="233" t="s">
        <v>1</v>
      </c>
      <c r="F386" s="234" t="s">
        <v>387</v>
      </c>
      <c r="G386" s="232"/>
      <c r="H386" s="235">
        <v>48.479999999999997</v>
      </c>
      <c r="I386" s="236"/>
      <c r="J386" s="232"/>
      <c r="K386" s="232"/>
      <c r="L386" s="237"/>
      <c r="M386" s="238"/>
      <c r="N386" s="239"/>
      <c r="O386" s="239"/>
      <c r="P386" s="239"/>
      <c r="Q386" s="239"/>
      <c r="R386" s="239"/>
      <c r="S386" s="239"/>
      <c r="T386" s="240"/>
      <c r="AT386" s="241" t="s">
        <v>144</v>
      </c>
      <c r="AU386" s="241" t="s">
        <v>81</v>
      </c>
      <c r="AV386" s="12" t="s">
        <v>81</v>
      </c>
      <c r="AW386" s="12" t="s">
        <v>33</v>
      </c>
      <c r="AX386" s="12" t="s">
        <v>72</v>
      </c>
      <c r="AY386" s="241" t="s">
        <v>133</v>
      </c>
    </row>
    <row r="387" s="11" customFormat="1">
      <c r="B387" s="221"/>
      <c r="C387" s="222"/>
      <c r="D387" s="218" t="s">
        <v>144</v>
      </c>
      <c r="E387" s="223" t="s">
        <v>1</v>
      </c>
      <c r="F387" s="224" t="s">
        <v>388</v>
      </c>
      <c r="G387" s="222"/>
      <c r="H387" s="223" t="s">
        <v>1</v>
      </c>
      <c r="I387" s="225"/>
      <c r="J387" s="222"/>
      <c r="K387" s="222"/>
      <c r="L387" s="226"/>
      <c r="M387" s="227"/>
      <c r="N387" s="228"/>
      <c r="O387" s="228"/>
      <c r="P387" s="228"/>
      <c r="Q387" s="228"/>
      <c r="R387" s="228"/>
      <c r="S387" s="228"/>
      <c r="T387" s="229"/>
      <c r="AT387" s="230" t="s">
        <v>144</v>
      </c>
      <c r="AU387" s="230" t="s">
        <v>81</v>
      </c>
      <c r="AV387" s="11" t="s">
        <v>79</v>
      </c>
      <c r="AW387" s="11" t="s">
        <v>33</v>
      </c>
      <c r="AX387" s="11" t="s">
        <v>72</v>
      </c>
      <c r="AY387" s="230" t="s">
        <v>133</v>
      </c>
    </row>
    <row r="388" s="12" customFormat="1">
      <c r="B388" s="231"/>
      <c r="C388" s="232"/>
      <c r="D388" s="218" t="s">
        <v>144</v>
      </c>
      <c r="E388" s="233" t="s">
        <v>1</v>
      </c>
      <c r="F388" s="234" t="s">
        <v>389</v>
      </c>
      <c r="G388" s="232"/>
      <c r="H388" s="235">
        <v>62.500999999999998</v>
      </c>
      <c r="I388" s="236"/>
      <c r="J388" s="232"/>
      <c r="K388" s="232"/>
      <c r="L388" s="237"/>
      <c r="M388" s="238"/>
      <c r="N388" s="239"/>
      <c r="O388" s="239"/>
      <c r="P388" s="239"/>
      <c r="Q388" s="239"/>
      <c r="R388" s="239"/>
      <c r="S388" s="239"/>
      <c r="T388" s="240"/>
      <c r="AT388" s="241" t="s">
        <v>144</v>
      </c>
      <c r="AU388" s="241" t="s">
        <v>81</v>
      </c>
      <c r="AV388" s="12" t="s">
        <v>81</v>
      </c>
      <c r="AW388" s="12" t="s">
        <v>33</v>
      </c>
      <c r="AX388" s="12" t="s">
        <v>72</v>
      </c>
      <c r="AY388" s="241" t="s">
        <v>133</v>
      </c>
    </row>
    <row r="389" s="12" customFormat="1">
      <c r="B389" s="231"/>
      <c r="C389" s="232"/>
      <c r="D389" s="218" t="s">
        <v>144</v>
      </c>
      <c r="E389" s="233" t="s">
        <v>1</v>
      </c>
      <c r="F389" s="234" t="s">
        <v>390</v>
      </c>
      <c r="G389" s="232"/>
      <c r="H389" s="235">
        <v>26.783999999999999</v>
      </c>
      <c r="I389" s="236"/>
      <c r="J389" s="232"/>
      <c r="K389" s="232"/>
      <c r="L389" s="237"/>
      <c r="M389" s="238"/>
      <c r="N389" s="239"/>
      <c r="O389" s="239"/>
      <c r="P389" s="239"/>
      <c r="Q389" s="239"/>
      <c r="R389" s="239"/>
      <c r="S389" s="239"/>
      <c r="T389" s="240"/>
      <c r="AT389" s="241" t="s">
        <v>144</v>
      </c>
      <c r="AU389" s="241" t="s">
        <v>81</v>
      </c>
      <c r="AV389" s="12" t="s">
        <v>81</v>
      </c>
      <c r="AW389" s="12" t="s">
        <v>33</v>
      </c>
      <c r="AX389" s="12" t="s">
        <v>72</v>
      </c>
      <c r="AY389" s="241" t="s">
        <v>133</v>
      </c>
    </row>
    <row r="390" s="12" customFormat="1">
      <c r="B390" s="231"/>
      <c r="C390" s="232"/>
      <c r="D390" s="218" t="s">
        <v>144</v>
      </c>
      <c r="E390" s="233" t="s">
        <v>1</v>
      </c>
      <c r="F390" s="234" t="s">
        <v>391</v>
      </c>
      <c r="G390" s="232"/>
      <c r="H390" s="235">
        <v>27.004999999999999</v>
      </c>
      <c r="I390" s="236"/>
      <c r="J390" s="232"/>
      <c r="K390" s="232"/>
      <c r="L390" s="237"/>
      <c r="M390" s="238"/>
      <c r="N390" s="239"/>
      <c r="O390" s="239"/>
      <c r="P390" s="239"/>
      <c r="Q390" s="239"/>
      <c r="R390" s="239"/>
      <c r="S390" s="239"/>
      <c r="T390" s="240"/>
      <c r="AT390" s="241" t="s">
        <v>144</v>
      </c>
      <c r="AU390" s="241" t="s">
        <v>81</v>
      </c>
      <c r="AV390" s="12" t="s">
        <v>81</v>
      </c>
      <c r="AW390" s="12" t="s">
        <v>33</v>
      </c>
      <c r="AX390" s="12" t="s">
        <v>72</v>
      </c>
      <c r="AY390" s="241" t="s">
        <v>133</v>
      </c>
    </row>
    <row r="391" s="12" customFormat="1">
      <c r="B391" s="231"/>
      <c r="C391" s="232"/>
      <c r="D391" s="218" t="s">
        <v>144</v>
      </c>
      <c r="E391" s="233" t="s">
        <v>1</v>
      </c>
      <c r="F391" s="234" t="s">
        <v>392</v>
      </c>
      <c r="G391" s="232"/>
      <c r="H391" s="235">
        <v>32.015999999999998</v>
      </c>
      <c r="I391" s="236"/>
      <c r="J391" s="232"/>
      <c r="K391" s="232"/>
      <c r="L391" s="237"/>
      <c r="M391" s="238"/>
      <c r="N391" s="239"/>
      <c r="O391" s="239"/>
      <c r="P391" s="239"/>
      <c r="Q391" s="239"/>
      <c r="R391" s="239"/>
      <c r="S391" s="239"/>
      <c r="T391" s="240"/>
      <c r="AT391" s="241" t="s">
        <v>144</v>
      </c>
      <c r="AU391" s="241" t="s">
        <v>81</v>
      </c>
      <c r="AV391" s="12" t="s">
        <v>81</v>
      </c>
      <c r="AW391" s="12" t="s">
        <v>33</v>
      </c>
      <c r="AX391" s="12" t="s">
        <v>72</v>
      </c>
      <c r="AY391" s="241" t="s">
        <v>133</v>
      </c>
    </row>
    <row r="392" s="11" customFormat="1">
      <c r="B392" s="221"/>
      <c r="C392" s="222"/>
      <c r="D392" s="218" t="s">
        <v>144</v>
      </c>
      <c r="E392" s="223" t="s">
        <v>1</v>
      </c>
      <c r="F392" s="224" t="s">
        <v>341</v>
      </c>
      <c r="G392" s="222"/>
      <c r="H392" s="223" t="s">
        <v>1</v>
      </c>
      <c r="I392" s="225"/>
      <c r="J392" s="222"/>
      <c r="K392" s="222"/>
      <c r="L392" s="226"/>
      <c r="M392" s="227"/>
      <c r="N392" s="228"/>
      <c r="O392" s="228"/>
      <c r="P392" s="228"/>
      <c r="Q392" s="228"/>
      <c r="R392" s="228"/>
      <c r="S392" s="228"/>
      <c r="T392" s="229"/>
      <c r="AT392" s="230" t="s">
        <v>144</v>
      </c>
      <c r="AU392" s="230" t="s">
        <v>81</v>
      </c>
      <c r="AV392" s="11" t="s">
        <v>79</v>
      </c>
      <c r="AW392" s="11" t="s">
        <v>33</v>
      </c>
      <c r="AX392" s="11" t="s">
        <v>72</v>
      </c>
      <c r="AY392" s="230" t="s">
        <v>133</v>
      </c>
    </row>
    <row r="393" s="12" customFormat="1">
      <c r="B393" s="231"/>
      <c r="C393" s="232"/>
      <c r="D393" s="218" t="s">
        <v>144</v>
      </c>
      <c r="E393" s="233" t="s">
        <v>1</v>
      </c>
      <c r="F393" s="234" t="s">
        <v>393</v>
      </c>
      <c r="G393" s="232"/>
      <c r="H393" s="235">
        <v>4.7249999999999996</v>
      </c>
      <c r="I393" s="236"/>
      <c r="J393" s="232"/>
      <c r="K393" s="232"/>
      <c r="L393" s="237"/>
      <c r="M393" s="238"/>
      <c r="N393" s="239"/>
      <c r="O393" s="239"/>
      <c r="P393" s="239"/>
      <c r="Q393" s="239"/>
      <c r="R393" s="239"/>
      <c r="S393" s="239"/>
      <c r="T393" s="240"/>
      <c r="AT393" s="241" t="s">
        <v>144</v>
      </c>
      <c r="AU393" s="241" t="s">
        <v>81</v>
      </c>
      <c r="AV393" s="12" t="s">
        <v>81</v>
      </c>
      <c r="AW393" s="12" t="s">
        <v>33</v>
      </c>
      <c r="AX393" s="12" t="s">
        <v>72</v>
      </c>
      <c r="AY393" s="241" t="s">
        <v>133</v>
      </c>
    </row>
    <row r="394" s="12" customFormat="1">
      <c r="B394" s="231"/>
      <c r="C394" s="232"/>
      <c r="D394" s="218" t="s">
        <v>144</v>
      </c>
      <c r="E394" s="233" t="s">
        <v>1</v>
      </c>
      <c r="F394" s="234" t="s">
        <v>394</v>
      </c>
      <c r="G394" s="232"/>
      <c r="H394" s="235">
        <v>117.012</v>
      </c>
      <c r="I394" s="236"/>
      <c r="J394" s="232"/>
      <c r="K394" s="232"/>
      <c r="L394" s="237"/>
      <c r="M394" s="238"/>
      <c r="N394" s="239"/>
      <c r="O394" s="239"/>
      <c r="P394" s="239"/>
      <c r="Q394" s="239"/>
      <c r="R394" s="239"/>
      <c r="S394" s="239"/>
      <c r="T394" s="240"/>
      <c r="AT394" s="241" t="s">
        <v>144</v>
      </c>
      <c r="AU394" s="241" t="s">
        <v>81</v>
      </c>
      <c r="AV394" s="12" t="s">
        <v>81</v>
      </c>
      <c r="AW394" s="12" t="s">
        <v>33</v>
      </c>
      <c r="AX394" s="12" t="s">
        <v>72</v>
      </c>
      <c r="AY394" s="241" t="s">
        <v>133</v>
      </c>
    </row>
    <row r="395" s="11" customFormat="1">
      <c r="B395" s="221"/>
      <c r="C395" s="222"/>
      <c r="D395" s="218" t="s">
        <v>144</v>
      </c>
      <c r="E395" s="223" t="s">
        <v>1</v>
      </c>
      <c r="F395" s="224" t="s">
        <v>330</v>
      </c>
      <c r="G395" s="222"/>
      <c r="H395" s="223" t="s">
        <v>1</v>
      </c>
      <c r="I395" s="225"/>
      <c r="J395" s="222"/>
      <c r="K395" s="222"/>
      <c r="L395" s="226"/>
      <c r="M395" s="227"/>
      <c r="N395" s="228"/>
      <c r="O395" s="228"/>
      <c r="P395" s="228"/>
      <c r="Q395" s="228"/>
      <c r="R395" s="228"/>
      <c r="S395" s="228"/>
      <c r="T395" s="229"/>
      <c r="AT395" s="230" t="s">
        <v>144</v>
      </c>
      <c r="AU395" s="230" t="s">
        <v>81</v>
      </c>
      <c r="AV395" s="11" t="s">
        <v>79</v>
      </c>
      <c r="AW395" s="11" t="s">
        <v>33</v>
      </c>
      <c r="AX395" s="11" t="s">
        <v>72</v>
      </c>
      <c r="AY395" s="230" t="s">
        <v>133</v>
      </c>
    </row>
    <row r="396" s="12" customFormat="1">
      <c r="B396" s="231"/>
      <c r="C396" s="232"/>
      <c r="D396" s="218" t="s">
        <v>144</v>
      </c>
      <c r="E396" s="233" t="s">
        <v>1</v>
      </c>
      <c r="F396" s="234" t="s">
        <v>395</v>
      </c>
      <c r="G396" s="232"/>
      <c r="H396" s="235">
        <v>189.50399999999999</v>
      </c>
      <c r="I396" s="236"/>
      <c r="J396" s="232"/>
      <c r="K396" s="232"/>
      <c r="L396" s="237"/>
      <c r="M396" s="238"/>
      <c r="N396" s="239"/>
      <c r="O396" s="239"/>
      <c r="P396" s="239"/>
      <c r="Q396" s="239"/>
      <c r="R396" s="239"/>
      <c r="S396" s="239"/>
      <c r="T396" s="240"/>
      <c r="AT396" s="241" t="s">
        <v>144</v>
      </c>
      <c r="AU396" s="241" t="s">
        <v>81</v>
      </c>
      <c r="AV396" s="12" t="s">
        <v>81</v>
      </c>
      <c r="AW396" s="12" t="s">
        <v>33</v>
      </c>
      <c r="AX396" s="12" t="s">
        <v>72</v>
      </c>
      <c r="AY396" s="241" t="s">
        <v>133</v>
      </c>
    </row>
    <row r="397" s="11" customFormat="1">
      <c r="B397" s="221"/>
      <c r="C397" s="222"/>
      <c r="D397" s="218" t="s">
        <v>144</v>
      </c>
      <c r="E397" s="223" t="s">
        <v>1</v>
      </c>
      <c r="F397" s="224" t="s">
        <v>396</v>
      </c>
      <c r="G397" s="222"/>
      <c r="H397" s="223" t="s">
        <v>1</v>
      </c>
      <c r="I397" s="225"/>
      <c r="J397" s="222"/>
      <c r="K397" s="222"/>
      <c r="L397" s="226"/>
      <c r="M397" s="227"/>
      <c r="N397" s="228"/>
      <c r="O397" s="228"/>
      <c r="P397" s="228"/>
      <c r="Q397" s="228"/>
      <c r="R397" s="228"/>
      <c r="S397" s="228"/>
      <c r="T397" s="229"/>
      <c r="AT397" s="230" t="s">
        <v>144</v>
      </c>
      <c r="AU397" s="230" t="s">
        <v>81</v>
      </c>
      <c r="AV397" s="11" t="s">
        <v>79</v>
      </c>
      <c r="AW397" s="11" t="s">
        <v>33</v>
      </c>
      <c r="AX397" s="11" t="s">
        <v>72</v>
      </c>
      <c r="AY397" s="230" t="s">
        <v>133</v>
      </c>
    </row>
    <row r="398" s="12" customFormat="1">
      <c r="B398" s="231"/>
      <c r="C398" s="232"/>
      <c r="D398" s="218" t="s">
        <v>144</v>
      </c>
      <c r="E398" s="233" t="s">
        <v>1</v>
      </c>
      <c r="F398" s="234" t="s">
        <v>397</v>
      </c>
      <c r="G398" s="232"/>
      <c r="H398" s="235">
        <v>13.68</v>
      </c>
      <c r="I398" s="236"/>
      <c r="J398" s="232"/>
      <c r="K398" s="232"/>
      <c r="L398" s="237"/>
      <c r="M398" s="238"/>
      <c r="N398" s="239"/>
      <c r="O398" s="239"/>
      <c r="P398" s="239"/>
      <c r="Q398" s="239"/>
      <c r="R398" s="239"/>
      <c r="S398" s="239"/>
      <c r="T398" s="240"/>
      <c r="AT398" s="241" t="s">
        <v>144</v>
      </c>
      <c r="AU398" s="241" t="s">
        <v>81</v>
      </c>
      <c r="AV398" s="12" t="s">
        <v>81</v>
      </c>
      <c r="AW398" s="12" t="s">
        <v>33</v>
      </c>
      <c r="AX398" s="12" t="s">
        <v>72</v>
      </c>
      <c r="AY398" s="241" t="s">
        <v>133</v>
      </c>
    </row>
    <row r="399" s="12" customFormat="1">
      <c r="B399" s="231"/>
      <c r="C399" s="232"/>
      <c r="D399" s="218" t="s">
        <v>144</v>
      </c>
      <c r="E399" s="233" t="s">
        <v>1</v>
      </c>
      <c r="F399" s="234" t="s">
        <v>398</v>
      </c>
      <c r="G399" s="232"/>
      <c r="H399" s="235">
        <v>5.5439999999999996</v>
      </c>
      <c r="I399" s="236"/>
      <c r="J399" s="232"/>
      <c r="K399" s="232"/>
      <c r="L399" s="237"/>
      <c r="M399" s="238"/>
      <c r="N399" s="239"/>
      <c r="O399" s="239"/>
      <c r="P399" s="239"/>
      <c r="Q399" s="239"/>
      <c r="R399" s="239"/>
      <c r="S399" s="239"/>
      <c r="T399" s="240"/>
      <c r="AT399" s="241" t="s">
        <v>144</v>
      </c>
      <c r="AU399" s="241" t="s">
        <v>81</v>
      </c>
      <c r="AV399" s="12" t="s">
        <v>81</v>
      </c>
      <c r="AW399" s="12" t="s">
        <v>33</v>
      </c>
      <c r="AX399" s="12" t="s">
        <v>72</v>
      </c>
      <c r="AY399" s="241" t="s">
        <v>133</v>
      </c>
    </row>
    <row r="400" s="12" customFormat="1">
      <c r="B400" s="231"/>
      <c r="C400" s="232"/>
      <c r="D400" s="218" t="s">
        <v>144</v>
      </c>
      <c r="E400" s="233" t="s">
        <v>1</v>
      </c>
      <c r="F400" s="234" t="s">
        <v>399</v>
      </c>
      <c r="G400" s="232"/>
      <c r="H400" s="235">
        <v>28.353999999999999</v>
      </c>
      <c r="I400" s="236"/>
      <c r="J400" s="232"/>
      <c r="K400" s="232"/>
      <c r="L400" s="237"/>
      <c r="M400" s="238"/>
      <c r="N400" s="239"/>
      <c r="O400" s="239"/>
      <c r="P400" s="239"/>
      <c r="Q400" s="239"/>
      <c r="R400" s="239"/>
      <c r="S400" s="239"/>
      <c r="T400" s="240"/>
      <c r="AT400" s="241" t="s">
        <v>144</v>
      </c>
      <c r="AU400" s="241" t="s">
        <v>81</v>
      </c>
      <c r="AV400" s="12" t="s">
        <v>81</v>
      </c>
      <c r="AW400" s="12" t="s">
        <v>33</v>
      </c>
      <c r="AX400" s="12" t="s">
        <v>72</v>
      </c>
      <c r="AY400" s="241" t="s">
        <v>133</v>
      </c>
    </row>
    <row r="401" s="12" customFormat="1">
      <c r="B401" s="231"/>
      <c r="C401" s="232"/>
      <c r="D401" s="218" t="s">
        <v>144</v>
      </c>
      <c r="E401" s="233" t="s">
        <v>1</v>
      </c>
      <c r="F401" s="234" t="s">
        <v>400</v>
      </c>
      <c r="G401" s="232"/>
      <c r="H401" s="235">
        <v>5.976</v>
      </c>
      <c r="I401" s="236"/>
      <c r="J401" s="232"/>
      <c r="K401" s="232"/>
      <c r="L401" s="237"/>
      <c r="M401" s="238"/>
      <c r="N401" s="239"/>
      <c r="O401" s="239"/>
      <c r="P401" s="239"/>
      <c r="Q401" s="239"/>
      <c r="R401" s="239"/>
      <c r="S401" s="239"/>
      <c r="T401" s="240"/>
      <c r="AT401" s="241" t="s">
        <v>144</v>
      </c>
      <c r="AU401" s="241" t="s">
        <v>81</v>
      </c>
      <c r="AV401" s="12" t="s">
        <v>81</v>
      </c>
      <c r="AW401" s="12" t="s">
        <v>33</v>
      </c>
      <c r="AX401" s="12" t="s">
        <v>72</v>
      </c>
      <c r="AY401" s="241" t="s">
        <v>133</v>
      </c>
    </row>
    <row r="402" s="13" customFormat="1">
      <c r="B402" s="242"/>
      <c r="C402" s="243"/>
      <c r="D402" s="218" t="s">
        <v>144</v>
      </c>
      <c r="E402" s="244" t="s">
        <v>1</v>
      </c>
      <c r="F402" s="245" t="s">
        <v>149</v>
      </c>
      <c r="G402" s="243"/>
      <c r="H402" s="246">
        <v>1368.0690000000002</v>
      </c>
      <c r="I402" s="247"/>
      <c r="J402" s="243"/>
      <c r="K402" s="243"/>
      <c r="L402" s="248"/>
      <c r="M402" s="249"/>
      <c r="N402" s="250"/>
      <c r="O402" s="250"/>
      <c r="P402" s="250"/>
      <c r="Q402" s="250"/>
      <c r="R402" s="250"/>
      <c r="S402" s="250"/>
      <c r="T402" s="251"/>
      <c r="AT402" s="252" t="s">
        <v>144</v>
      </c>
      <c r="AU402" s="252" t="s">
        <v>81</v>
      </c>
      <c r="AV402" s="13" t="s">
        <v>140</v>
      </c>
      <c r="AW402" s="13" t="s">
        <v>33</v>
      </c>
      <c r="AX402" s="13" t="s">
        <v>72</v>
      </c>
      <c r="AY402" s="252" t="s">
        <v>133</v>
      </c>
    </row>
    <row r="403" s="12" customFormat="1">
      <c r="B403" s="231"/>
      <c r="C403" s="232"/>
      <c r="D403" s="218" t="s">
        <v>144</v>
      </c>
      <c r="E403" s="233" t="s">
        <v>1</v>
      </c>
      <c r="F403" s="234" t="s">
        <v>439</v>
      </c>
      <c r="G403" s="232"/>
      <c r="H403" s="235">
        <v>342.017</v>
      </c>
      <c r="I403" s="236"/>
      <c r="J403" s="232"/>
      <c r="K403" s="232"/>
      <c r="L403" s="237"/>
      <c r="M403" s="238"/>
      <c r="N403" s="239"/>
      <c r="O403" s="239"/>
      <c r="P403" s="239"/>
      <c r="Q403" s="239"/>
      <c r="R403" s="239"/>
      <c r="S403" s="239"/>
      <c r="T403" s="240"/>
      <c r="AT403" s="241" t="s">
        <v>144</v>
      </c>
      <c r="AU403" s="241" t="s">
        <v>81</v>
      </c>
      <c r="AV403" s="12" t="s">
        <v>81</v>
      </c>
      <c r="AW403" s="12" t="s">
        <v>33</v>
      </c>
      <c r="AX403" s="12" t="s">
        <v>79</v>
      </c>
      <c r="AY403" s="241" t="s">
        <v>133</v>
      </c>
    </row>
    <row r="404" s="1" customFormat="1" ht="16.5" customHeight="1">
      <c r="B404" s="37"/>
      <c r="C404" s="206" t="s">
        <v>440</v>
      </c>
      <c r="D404" s="206" t="s">
        <v>135</v>
      </c>
      <c r="E404" s="207" t="s">
        <v>441</v>
      </c>
      <c r="F404" s="208" t="s">
        <v>442</v>
      </c>
      <c r="G404" s="209" t="s">
        <v>211</v>
      </c>
      <c r="H404" s="210">
        <v>352.65499999999997</v>
      </c>
      <c r="I404" s="211"/>
      <c r="J404" s="212">
        <f>ROUND(I404*H404,2)</f>
        <v>0</v>
      </c>
      <c r="K404" s="208" t="s">
        <v>139</v>
      </c>
      <c r="L404" s="42"/>
      <c r="M404" s="213" t="s">
        <v>1</v>
      </c>
      <c r="N404" s="214" t="s">
        <v>43</v>
      </c>
      <c r="O404" s="78"/>
      <c r="P404" s="215">
        <f>O404*H404</f>
        <v>0</v>
      </c>
      <c r="Q404" s="215">
        <v>0</v>
      </c>
      <c r="R404" s="215">
        <f>Q404*H404</f>
        <v>0</v>
      </c>
      <c r="S404" s="215">
        <v>0</v>
      </c>
      <c r="T404" s="216">
        <f>S404*H404</f>
        <v>0</v>
      </c>
      <c r="AR404" s="16" t="s">
        <v>140</v>
      </c>
      <c r="AT404" s="16" t="s">
        <v>135</v>
      </c>
      <c r="AU404" s="16" t="s">
        <v>81</v>
      </c>
      <c r="AY404" s="16" t="s">
        <v>133</v>
      </c>
      <c r="BE404" s="217">
        <f>IF(N404="základní",J404,0)</f>
        <v>0</v>
      </c>
      <c r="BF404" s="217">
        <f>IF(N404="snížená",J404,0)</f>
        <v>0</v>
      </c>
      <c r="BG404" s="217">
        <f>IF(N404="zákl. přenesená",J404,0)</f>
        <v>0</v>
      </c>
      <c r="BH404" s="217">
        <f>IF(N404="sníž. přenesená",J404,0)</f>
        <v>0</v>
      </c>
      <c r="BI404" s="217">
        <f>IF(N404="nulová",J404,0)</f>
        <v>0</v>
      </c>
      <c r="BJ404" s="16" t="s">
        <v>79</v>
      </c>
      <c r="BK404" s="217">
        <f>ROUND(I404*H404,2)</f>
        <v>0</v>
      </c>
      <c r="BL404" s="16" t="s">
        <v>140</v>
      </c>
      <c r="BM404" s="16" t="s">
        <v>443</v>
      </c>
    </row>
    <row r="405" s="1" customFormat="1">
      <c r="B405" s="37"/>
      <c r="C405" s="38"/>
      <c r="D405" s="218" t="s">
        <v>142</v>
      </c>
      <c r="E405" s="38"/>
      <c r="F405" s="219" t="s">
        <v>442</v>
      </c>
      <c r="G405" s="38"/>
      <c r="H405" s="38"/>
      <c r="I405" s="131"/>
      <c r="J405" s="38"/>
      <c r="K405" s="38"/>
      <c r="L405" s="42"/>
      <c r="M405" s="220"/>
      <c r="N405" s="78"/>
      <c r="O405" s="78"/>
      <c r="P405" s="78"/>
      <c r="Q405" s="78"/>
      <c r="R405" s="78"/>
      <c r="S405" s="78"/>
      <c r="T405" s="79"/>
      <c r="AT405" s="16" t="s">
        <v>142</v>
      </c>
      <c r="AU405" s="16" t="s">
        <v>81</v>
      </c>
    </row>
    <row r="406" s="11" customFormat="1">
      <c r="B406" s="221"/>
      <c r="C406" s="222"/>
      <c r="D406" s="218" t="s">
        <v>144</v>
      </c>
      <c r="E406" s="223" t="s">
        <v>1</v>
      </c>
      <c r="F406" s="224" t="s">
        <v>213</v>
      </c>
      <c r="G406" s="222"/>
      <c r="H406" s="223" t="s">
        <v>1</v>
      </c>
      <c r="I406" s="225"/>
      <c r="J406" s="222"/>
      <c r="K406" s="222"/>
      <c r="L406" s="226"/>
      <c r="M406" s="227"/>
      <c r="N406" s="228"/>
      <c r="O406" s="228"/>
      <c r="P406" s="228"/>
      <c r="Q406" s="228"/>
      <c r="R406" s="228"/>
      <c r="S406" s="228"/>
      <c r="T406" s="229"/>
      <c r="AT406" s="230" t="s">
        <v>144</v>
      </c>
      <c r="AU406" s="230" t="s">
        <v>81</v>
      </c>
      <c r="AV406" s="11" t="s">
        <v>79</v>
      </c>
      <c r="AW406" s="11" t="s">
        <v>33</v>
      </c>
      <c r="AX406" s="11" t="s">
        <v>72</v>
      </c>
      <c r="AY406" s="230" t="s">
        <v>133</v>
      </c>
    </row>
    <row r="407" s="12" customFormat="1">
      <c r="B407" s="231"/>
      <c r="C407" s="232"/>
      <c r="D407" s="218" t="s">
        <v>144</v>
      </c>
      <c r="E407" s="233" t="s">
        <v>1</v>
      </c>
      <c r="F407" s="234" t="s">
        <v>406</v>
      </c>
      <c r="G407" s="232"/>
      <c r="H407" s="235">
        <v>126.5</v>
      </c>
      <c r="I407" s="236"/>
      <c r="J407" s="232"/>
      <c r="K407" s="232"/>
      <c r="L407" s="237"/>
      <c r="M407" s="238"/>
      <c r="N407" s="239"/>
      <c r="O407" s="239"/>
      <c r="P407" s="239"/>
      <c r="Q407" s="239"/>
      <c r="R407" s="239"/>
      <c r="S407" s="239"/>
      <c r="T407" s="240"/>
      <c r="AT407" s="241" t="s">
        <v>144</v>
      </c>
      <c r="AU407" s="241" t="s">
        <v>81</v>
      </c>
      <c r="AV407" s="12" t="s">
        <v>81</v>
      </c>
      <c r="AW407" s="12" t="s">
        <v>33</v>
      </c>
      <c r="AX407" s="12" t="s">
        <v>72</v>
      </c>
      <c r="AY407" s="241" t="s">
        <v>133</v>
      </c>
    </row>
    <row r="408" s="12" customFormat="1">
      <c r="B408" s="231"/>
      <c r="C408" s="232"/>
      <c r="D408" s="218" t="s">
        <v>144</v>
      </c>
      <c r="E408" s="233" t="s">
        <v>1</v>
      </c>
      <c r="F408" s="234" t="s">
        <v>407</v>
      </c>
      <c r="G408" s="232"/>
      <c r="H408" s="235">
        <v>151.571</v>
      </c>
      <c r="I408" s="236"/>
      <c r="J408" s="232"/>
      <c r="K408" s="232"/>
      <c r="L408" s="237"/>
      <c r="M408" s="238"/>
      <c r="N408" s="239"/>
      <c r="O408" s="239"/>
      <c r="P408" s="239"/>
      <c r="Q408" s="239"/>
      <c r="R408" s="239"/>
      <c r="S408" s="239"/>
      <c r="T408" s="240"/>
      <c r="AT408" s="241" t="s">
        <v>144</v>
      </c>
      <c r="AU408" s="241" t="s">
        <v>81</v>
      </c>
      <c r="AV408" s="12" t="s">
        <v>81</v>
      </c>
      <c r="AW408" s="12" t="s">
        <v>33</v>
      </c>
      <c r="AX408" s="12" t="s">
        <v>72</v>
      </c>
      <c r="AY408" s="241" t="s">
        <v>133</v>
      </c>
    </row>
    <row r="409" s="12" customFormat="1">
      <c r="B409" s="231"/>
      <c r="C409" s="232"/>
      <c r="D409" s="218" t="s">
        <v>144</v>
      </c>
      <c r="E409" s="233" t="s">
        <v>1</v>
      </c>
      <c r="F409" s="234" t="s">
        <v>408</v>
      </c>
      <c r="G409" s="232"/>
      <c r="H409" s="235">
        <v>161.5</v>
      </c>
      <c r="I409" s="236"/>
      <c r="J409" s="232"/>
      <c r="K409" s="232"/>
      <c r="L409" s="237"/>
      <c r="M409" s="238"/>
      <c r="N409" s="239"/>
      <c r="O409" s="239"/>
      <c r="P409" s="239"/>
      <c r="Q409" s="239"/>
      <c r="R409" s="239"/>
      <c r="S409" s="239"/>
      <c r="T409" s="240"/>
      <c r="AT409" s="241" t="s">
        <v>144</v>
      </c>
      <c r="AU409" s="241" t="s">
        <v>81</v>
      </c>
      <c r="AV409" s="12" t="s">
        <v>81</v>
      </c>
      <c r="AW409" s="12" t="s">
        <v>33</v>
      </c>
      <c r="AX409" s="12" t="s">
        <v>72</v>
      </c>
      <c r="AY409" s="241" t="s">
        <v>133</v>
      </c>
    </row>
    <row r="410" s="12" customFormat="1">
      <c r="B410" s="231"/>
      <c r="C410" s="232"/>
      <c r="D410" s="218" t="s">
        <v>144</v>
      </c>
      <c r="E410" s="233" t="s">
        <v>1</v>
      </c>
      <c r="F410" s="234" t="s">
        <v>409</v>
      </c>
      <c r="G410" s="232"/>
      <c r="H410" s="235">
        <v>168</v>
      </c>
      <c r="I410" s="236"/>
      <c r="J410" s="232"/>
      <c r="K410" s="232"/>
      <c r="L410" s="237"/>
      <c r="M410" s="238"/>
      <c r="N410" s="239"/>
      <c r="O410" s="239"/>
      <c r="P410" s="239"/>
      <c r="Q410" s="239"/>
      <c r="R410" s="239"/>
      <c r="S410" s="239"/>
      <c r="T410" s="240"/>
      <c r="AT410" s="241" t="s">
        <v>144</v>
      </c>
      <c r="AU410" s="241" t="s">
        <v>81</v>
      </c>
      <c r="AV410" s="12" t="s">
        <v>81</v>
      </c>
      <c r="AW410" s="12" t="s">
        <v>33</v>
      </c>
      <c r="AX410" s="12" t="s">
        <v>72</v>
      </c>
      <c r="AY410" s="241" t="s">
        <v>133</v>
      </c>
    </row>
    <row r="411" s="12" customFormat="1">
      <c r="B411" s="231"/>
      <c r="C411" s="232"/>
      <c r="D411" s="218" t="s">
        <v>144</v>
      </c>
      <c r="E411" s="233" t="s">
        <v>1</v>
      </c>
      <c r="F411" s="234" t="s">
        <v>410</v>
      </c>
      <c r="G411" s="232"/>
      <c r="H411" s="235">
        <v>139.96799999999999</v>
      </c>
      <c r="I411" s="236"/>
      <c r="J411" s="232"/>
      <c r="K411" s="232"/>
      <c r="L411" s="237"/>
      <c r="M411" s="238"/>
      <c r="N411" s="239"/>
      <c r="O411" s="239"/>
      <c r="P411" s="239"/>
      <c r="Q411" s="239"/>
      <c r="R411" s="239"/>
      <c r="S411" s="239"/>
      <c r="T411" s="240"/>
      <c r="AT411" s="241" t="s">
        <v>144</v>
      </c>
      <c r="AU411" s="241" t="s">
        <v>81</v>
      </c>
      <c r="AV411" s="12" t="s">
        <v>81</v>
      </c>
      <c r="AW411" s="12" t="s">
        <v>33</v>
      </c>
      <c r="AX411" s="12" t="s">
        <v>72</v>
      </c>
      <c r="AY411" s="241" t="s">
        <v>133</v>
      </c>
    </row>
    <row r="412" s="12" customFormat="1">
      <c r="B412" s="231"/>
      <c r="C412" s="232"/>
      <c r="D412" s="218" t="s">
        <v>144</v>
      </c>
      <c r="E412" s="233" t="s">
        <v>1</v>
      </c>
      <c r="F412" s="234" t="s">
        <v>411</v>
      </c>
      <c r="G412" s="232"/>
      <c r="H412" s="235">
        <v>15.939</v>
      </c>
      <c r="I412" s="236"/>
      <c r="J412" s="232"/>
      <c r="K412" s="232"/>
      <c r="L412" s="237"/>
      <c r="M412" s="238"/>
      <c r="N412" s="239"/>
      <c r="O412" s="239"/>
      <c r="P412" s="239"/>
      <c r="Q412" s="239"/>
      <c r="R412" s="239"/>
      <c r="S412" s="239"/>
      <c r="T412" s="240"/>
      <c r="AT412" s="241" t="s">
        <v>144</v>
      </c>
      <c r="AU412" s="241" t="s">
        <v>81</v>
      </c>
      <c r="AV412" s="12" t="s">
        <v>81</v>
      </c>
      <c r="AW412" s="12" t="s">
        <v>33</v>
      </c>
      <c r="AX412" s="12" t="s">
        <v>72</v>
      </c>
      <c r="AY412" s="241" t="s">
        <v>133</v>
      </c>
    </row>
    <row r="413" s="11" customFormat="1">
      <c r="B413" s="221"/>
      <c r="C413" s="222"/>
      <c r="D413" s="218" t="s">
        <v>144</v>
      </c>
      <c r="E413" s="223" t="s">
        <v>1</v>
      </c>
      <c r="F413" s="224" t="s">
        <v>412</v>
      </c>
      <c r="G413" s="222"/>
      <c r="H413" s="223" t="s">
        <v>1</v>
      </c>
      <c r="I413" s="225"/>
      <c r="J413" s="222"/>
      <c r="K413" s="222"/>
      <c r="L413" s="226"/>
      <c r="M413" s="227"/>
      <c r="N413" s="228"/>
      <c r="O413" s="228"/>
      <c r="P413" s="228"/>
      <c r="Q413" s="228"/>
      <c r="R413" s="228"/>
      <c r="S413" s="228"/>
      <c r="T413" s="229"/>
      <c r="AT413" s="230" t="s">
        <v>144</v>
      </c>
      <c r="AU413" s="230" t="s">
        <v>81</v>
      </c>
      <c r="AV413" s="11" t="s">
        <v>79</v>
      </c>
      <c r="AW413" s="11" t="s">
        <v>33</v>
      </c>
      <c r="AX413" s="11" t="s">
        <v>72</v>
      </c>
      <c r="AY413" s="230" t="s">
        <v>133</v>
      </c>
    </row>
    <row r="414" s="12" customFormat="1">
      <c r="B414" s="231"/>
      <c r="C414" s="232"/>
      <c r="D414" s="218" t="s">
        <v>144</v>
      </c>
      <c r="E414" s="233" t="s">
        <v>1</v>
      </c>
      <c r="F414" s="234" t="s">
        <v>413</v>
      </c>
      <c r="G414" s="232"/>
      <c r="H414" s="235">
        <v>88.421999999999997</v>
      </c>
      <c r="I414" s="236"/>
      <c r="J414" s="232"/>
      <c r="K414" s="232"/>
      <c r="L414" s="237"/>
      <c r="M414" s="238"/>
      <c r="N414" s="239"/>
      <c r="O414" s="239"/>
      <c r="P414" s="239"/>
      <c r="Q414" s="239"/>
      <c r="R414" s="239"/>
      <c r="S414" s="239"/>
      <c r="T414" s="240"/>
      <c r="AT414" s="241" t="s">
        <v>144</v>
      </c>
      <c r="AU414" s="241" t="s">
        <v>81</v>
      </c>
      <c r="AV414" s="12" t="s">
        <v>81</v>
      </c>
      <c r="AW414" s="12" t="s">
        <v>33</v>
      </c>
      <c r="AX414" s="12" t="s">
        <v>72</v>
      </c>
      <c r="AY414" s="241" t="s">
        <v>133</v>
      </c>
    </row>
    <row r="415" s="12" customFormat="1">
      <c r="B415" s="231"/>
      <c r="C415" s="232"/>
      <c r="D415" s="218" t="s">
        <v>144</v>
      </c>
      <c r="E415" s="233" t="s">
        <v>1</v>
      </c>
      <c r="F415" s="234" t="s">
        <v>414</v>
      </c>
      <c r="G415" s="232"/>
      <c r="H415" s="235">
        <v>73.444999999999993</v>
      </c>
      <c r="I415" s="236"/>
      <c r="J415" s="232"/>
      <c r="K415" s="232"/>
      <c r="L415" s="237"/>
      <c r="M415" s="238"/>
      <c r="N415" s="239"/>
      <c r="O415" s="239"/>
      <c r="P415" s="239"/>
      <c r="Q415" s="239"/>
      <c r="R415" s="239"/>
      <c r="S415" s="239"/>
      <c r="T415" s="240"/>
      <c r="AT415" s="241" t="s">
        <v>144</v>
      </c>
      <c r="AU415" s="241" t="s">
        <v>81</v>
      </c>
      <c r="AV415" s="12" t="s">
        <v>81</v>
      </c>
      <c r="AW415" s="12" t="s">
        <v>33</v>
      </c>
      <c r="AX415" s="12" t="s">
        <v>72</v>
      </c>
      <c r="AY415" s="241" t="s">
        <v>133</v>
      </c>
    </row>
    <row r="416" s="12" customFormat="1">
      <c r="B416" s="231"/>
      <c r="C416" s="232"/>
      <c r="D416" s="218" t="s">
        <v>144</v>
      </c>
      <c r="E416" s="233" t="s">
        <v>1</v>
      </c>
      <c r="F416" s="234" t="s">
        <v>415</v>
      </c>
      <c r="G416" s="232"/>
      <c r="H416" s="235">
        <v>95.352000000000004</v>
      </c>
      <c r="I416" s="236"/>
      <c r="J416" s="232"/>
      <c r="K416" s="232"/>
      <c r="L416" s="237"/>
      <c r="M416" s="238"/>
      <c r="N416" s="239"/>
      <c r="O416" s="239"/>
      <c r="P416" s="239"/>
      <c r="Q416" s="239"/>
      <c r="R416" s="239"/>
      <c r="S416" s="239"/>
      <c r="T416" s="240"/>
      <c r="AT416" s="241" t="s">
        <v>144</v>
      </c>
      <c r="AU416" s="241" t="s">
        <v>81</v>
      </c>
      <c r="AV416" s="12" t="s">
        <v>81</v>
      </c>
      <c r="AW416" s="12" t="s">
        <v>33</v>
      </c>
      <c r="AX416" s="12" t="s">
        <v>72</v>
      </c>
      <c r="AY416" s="241" t="s">
        <v>133</v>
      </c>
    </row>
    <row r="417" s="12" customFormat="1">
      <c r="B417" s="231"/>
      <c r="C417" s="232"/>
      <c r="D417" s="218" t="s">
        <v>144</v>
      </c>
      <c r="E417" s="233" t="s">
        <v>1</v>
      </c>
      <c r="F417" s="234" t="s">
        <v>416</v>
      </c>
      <c r="G417" s="232"/>
      <c r="H417" s="235">
        <v>117.64700000000001</v>
      </c>
      <c r="I417" s="236"/>
      <c r="J417" s="232"/>
      <c r="K417" s="232"/>
      <c r="L417" s="237"/>
      <c r="M417" s="238"/>
      <c r="N417" s="239"/>
      <c r="O417" s="239"/>
      <c r="P417" s="239"/>
      <c r="Q417" s="239"/>
      <c r="R417" s="239"/>
      <c r="S417" s="239"/>
      <c r="T417" s="240"/>
      <c r="AT417" s="241" t="s">
        <v>144</v>
      </c>
      <c r="AU417" s="241" t="s">
        <v>81</v>
      </c>
      <c r="AV417" s="12" t="s">
        <v>81</v>
      </c>
      <c r="AW417" s="12" t="s">
        <v>33</v>
      </c>
      <c r="AX417" s="12" t="s">
        <v>72</v>
      </c>
      <c r="AY417" s="241" t="s">
        <v>133</v>
      </c>
    </row>
    <row r="418" s="12" customFormat="1">
      <c r="B418" s="231"/>
      <c r="C418" s="232"/>
      <c r="D418" s="218" t="s">
        <v>144</v>
      </c>
      <c r="E418" s="233" t="s">
        <v>1</v>
      </c>
      <c r="F418" s="234" t="s">
        <v>417</v>
      </c>
      <c r="G418" s="232"/>
      <c r="H418" s="235">
        <v>31.699999999999999</v>
      </c>
      <c r="I418" s="236"/>
      <c r="J418" s="232"/>
      <c r="K418" s="232"/>
      <c r="L418" s="237"/>
      <c r="M418" s="238"/>
      <c r="N418" s="239"/>
      <c r="O418" s="239"/>
      <c r="P418" s="239"/>
      <c r="Q418" s="239"/>
      <c r="R418" s="239"/>
      <c r="S418" s="239"/>
      <c r="T418" s="240"/>
      <c r="AT418" s="241" t="s">
        <v>144</v>
      </c>
      <c r="AU418" s="241" t="s">
        <v>81</v>
      </c>
      <c r="AV418" s="12" t="s">
        <v>81</v>
      </c>
      <c r="AW418" s="12" t="s">
        <v>33</v>
      </c>
      <c r="AX418" s="12" t="s">
        <v>72</v>
      </c>
      <c r="AY418" s="241" t="s">
        <v>133</v>
      </c>
    </row>
    <row r="419" s="12" customFormat="1">
      <c r="B419" s="231"/>
      <c r="C419" s="232"/>
      <c r="D419" s="218" t="s">
        <v>144</v>
      </c>
      <c r="E419" s="233" t="s">
        <v>1</v>
      </c>
      <c r="F419" s="234" t="s">
        <v>418</v>
      </c>
      <c r="G419" s="232"/>
      <c r="H419" s="235">
        <v>95.599999999999994</v>
      </c>
      <c r="I419" s="236"/>
      <c r="J419" s="232"/>
      <c r="K419" s="232"/>
      <c r="L419" s="237"/>
      <c r="M419" s="238"/>
      <c r="N419" s="239"/>
      <c r="O419" s="239"/>
      <c r="P419" s="239"/>
      <c r="Q419" s="239"/>
      <c r="R419" s="239"/>
      <c r="S419" s="239"/>
      <c r="T419" s="240"/>
      <c r="AT419" s="241" t="s">
        <v>144</v>
      </c>
      <c r="AU419" s="241" t="s">
        <v>81</v>
      </c>
      <c r="AV419" s="12" t="s">
        <v>81</v>
      </c>
      <c r="AW419" s="12" t="s">
        <v>33</v>
      </c>
      <c r="AX419" s="12" t="s">
        <v>72</v>
      </c>
      <c r="AY419" s="241" t="s">
        <v>133</v>
      </c>
    </row>
    <row r="420" s="11" customFormat="1">
      <c r="B420" s="221"/>
      <c r="C420" s="222"/>
      <c r="D420" s="218" t="s">
        <v>144</v>
      </c>
      <c r="E420" s="223" t="s">
        <v>1</v>
      </c>
      <c r="F420" s="224" t="s">
        <v>330</v>
      </c>
      <c r="G420" s="222"/>
      <c r="H420" s="223" t="s">
        <v>1</v>
      </c>
      <c r="I420" s="225"/>
      <c r="J420" s="222"/>
      <c r="K420" s="222"/>
      <c r="L420" s="226"/>
      <c r="M420" s="227"/>
      <c r="N420" s="228"/>
      <c r="O420" s="228"/>
      <c r="P420" s="228"/>
      <c r="Q420" s="228"/>
      <c r="R420" s="228"/>
      <c r="S420" s="228"/>
      <c r="T420" s="229"/>
      <c r="AT420" s="230" t="s">
        <v>144</v>
      </c>
      <c r="AU420" s="230" t="s">
        <v>81</v>
      </c>
      <c r="AV420" s="11" t="s">
        <v>79</v>
      </c>
      <c r="AW420" s="11" t="s">
        <v>33</v>
      </c>
      <c r="AX420" s="11" t="s">
        <v>72</v>
      </c>
      <c r="AY420" s="230" t="s">
        <v>133</v>
      </c>
    </row>
    <row r="421" s="12" customFormat="1">
      <c r="B421" s="231"/>
      <c r="C421" s="232"/>
      <c r="D421" s="218" t="s">
        <v>144</v>
      </c>
      <c r="E421" s="233" t="s">
        <v>1</v>
      </c>
      <c r="F421" s="234" t="s">
        <v>419</v>
      </c>
      <c r="G421" s="232"/>
      <c r="H421" s="235">
        <v>71.236999999999995</v>
      </c>
      <c r="I421" s="236"/>
      <c r="J421" s="232"/>
      <c r="K421" s="232"/>
      <c r="L421" s="237"/>
      <c r="M421" s="238"/>
      <c r="N421" s="239"/>
      <c r="O421" s="239"/>
      <c r="P421" s="239"/>
      <c r="Q421" s="239"/>
      <c r="R421" s="239"/>
      <c r="S421" s="239"/>
      <c r="T421" s="240"/>
      <c r="AT421" s="241" t="s">
        <v>144</v>
      </c>
      <c r="AU421" s="241" t="s">
        <v>81</v>
      </c>
      <c r="AV421" s="12" t="s">
        <v>81</v>
      </c>
      <c r="AW421" s="12" t="s">
        <v>33</v>
      </c>
      <c r="AX421" s="12" t="s">
        <v>72</v>
      </c>
      <c r="AY421" s="241" t="s">
        <v>133</v>
      </c>
    </row>
    <row r="422" s="11" customFormat="1">
      <c r="B422" s="221"/>
      <c r="C422" s="222"/>
      <c r="D422" s="218" t="s">
        <v>144</v>
      </c>
      <c r="E422" s="223" t="s">
        <v>1</v>
      </c>
      <c r="F422" s="224" t="s">
        <v>396</v>
      </c>
      <c r="G422" s="222"/>
      <c r="H422" s="223" t="s">
        <v>1</v>
      </c>
      <c r="I422" s="225"/>
      <c r="J422" s="222"/>
      <c r="K422" s="222"/>
      <c r="L422" s="226"/>
      <c r="M422" s="227"/>
      <c r="N422" s="228"/>
      <c r="O422" s="228"/>
      <c r="P422" s="228"/>
      <c r="Q422" s="228"/>
      <c r="R422" s="228"/>
      <c r="S422" s="228"/>
      <c r="T422" s="229"/>
      <c r="AT422" s="230" t="s">
        <v>144</v>
      </c>
      <c r="AU422" s="230" t="s">
        <v>81</v>
      </c>
      <c r="AV422" s="11" t="s">
        <v>79</v>
      </c>
      <c r="AW422" s="11" t="s">
        <v>33</v>
      </c>
      <c r="AX422" s="11" t="s">
        <v>72</v>
      </c>
      <c r="AY422" s="230" t="s">
        <v>133</v>
      </c>
    </row>
    <row r="423" s="12" customFormat="1">
      <c r="B423" s="231"/>
      <c r="C423" s="232"/>
      <c r="D423" s="218" t="s">
        <v>144</v>
      </c>
      <c r="E423" s="233" t="s">
        <v>1</v>
      </c>
      <c r="F423" s="234" t="s">
        <v>420</v>
      </c>
      <c r="G423" s="232"/>
      <c r="H423" s="235">
        <v>27.388999999999999</v>
      </c>
      <c r="I423" s="236"/>
      <c r="J423" s="232"/>
      <c r="K423" s="232"/>
      <c r="L423" s="237"/>
      <c r="M423" s="238"/>
      <c r="N423" s="239"/>
      <c r="O423" s="239"/>
      <c r="P423" s="239"/>
      <c r="Q423" s="239"/>
      <c r="R423" s="239"/>
      <c r="S423" s="239"/>
      <c r="T423" s="240"/>
      <c r="AT423" s="241" t="s">
        <v>144</v>
      </c>
      <c r="AU423" s="241" t="s">
        <v>81</v>
      </c>
      <c r="AV423" s="12" t="s">
        <v>81</v>
      </c>
      <c r="AW423" s="12" t="s">
        <v>33</v>
      </c>
      <c r="AX423" s="12" t="s">
        <v>72</v>
      </c>
      <c r="AY423" s="241" t="s">
        <v>133</v>
      </c>
    </row>
    <row r="424" s="12" customFormat="1">
      <c r="B424" s="231"/>
      <c r="C424" s="232"/>
      <c r="D424" s="218" t="s">
        <v>144</v>
      </c>
      <c r="E424" s="233" t="s">
        <v>1</v>
      </c>
      <c r="F424" s="234" t="s">
        <v>421</v>
      </c>
      <c r="G424" s="232"/>
      <c r="H424" s="235">
        <v>20.52</v>
      </c>
      <c r="I424" s="236"/>
      <c r="J424" s="232"/>
      <c r="K424" s="232"/>
      <c r="L424" s="237"/>
      <c r="M424" s="238"/>
      <c r="N424" s="239"/>
      <c r="O424" s="239"/>
      <c r="P424" s="239"/>
      <c r="Q424" s="239"/>
      <c r="R424" s="239"/>
      <c r="S424" s="239"/>
      <c r="T424" s="240"/>
      <c r="AT424" s="241" t="s">
        <v>144</v>
      </c>
      <c r="AU424" s="241" t="s">
        <v>81</v>
      </c>
      <c r="AV424" s="12" t="s">
        <v>81</v>
      </c>
      <c r="AW424" s="12" t="s">
        <v>33</v>
      </c>
      <c r="AX424" s="12" t="s">
        <v>72</v>
      </c>
      <c r="AY424" s="241" t="s">
        <v>133</v>
      </c>
    </row>
    <row r="425" s="11" customFormat="1">
      <c r="B425" s="221"/>
      <c r="C425" s="222"/>
      <c r="D425" s="218" t="s">
        <v>144</v>
      </c>
      <c r="E425" s="223" t="s">
        <v>1</v>
      </c>
      <c r="F425" s="224" t="s">
        <v>422</v>
      </c>
      <c r="G425" s="222"/>
      <c r="H425" s="223" t="s">
        <v>1</v>
      </c>
      <c r="I425" s="225"/>
      <c r="J425" s="222"/>
      <c r="K425" s="222"/>
      <c r="L425" s="226"/>
      <c r="M425" s="227"/>
      <c r="N425" s="228"/>
      <c r="O425" s="228"/>
      <c r="P425" s="228"/>
      <c r="Q425" s="228"/>
      <c r="R425" s="228"/>
      <c r="S425" s="228"/>
      <c r="T425" s="229"/>
      <c r="AT425" s="230" t="s">
        <v>144</v>
      </c>
      <c r="AU425" s="230" t="s">
        <v>81</v>
      </c>
      <c r="AV425" s="11" t="s">
        <v>79</v>
      </c>
      <c r="AW425" s="11" t="s">
        <v>33</v>
      </c>
      <c r="AX425" s="11" t="s">
        <v>72</v>
      </c>
      <c r="AY425" s="230" t="s">
        <v>133</v>
      </c>
    </row>
    <row r="426" s="12" customFormat="1">
      <c r="B426" s="231"/>
      <c r="C426" s="232"/>
      <c r="D426" s="218" t="s">
        <v>144</v>
      </c>
      <c r="E426" s="233" t="s">
        <v>1</v>
      </c>
      <c r="F426" s="234" t="s">
        <v>423</v>
      </c>
      <c r="G426" s="232"/>
      <c r="H426" s="235">
        <v>25.829999999999998</v>
      </c>
      <c r="I426" s="236"/>
      <c r="J426" s="232"/>
      <c r="K426" s="232"/>
      <c r="L426" s="237"/>
      <c r="M426" s="238"/>
      <c r="N426" s="239"/>
      <c r="O426" s="239"/>
      <c r="P426" s="239"/>
      <c r="Q426" s="239"/>
      <c r="R426" s="239"/>
      <c r="S426" s="239"/>
      <c r="T426" s="240"/>
      <c r="AT426" s="241" t="s">
        <v>144</v>
      </c>
      <c r="AU426" s="241" t="s">
        <v>81</v>
      </c>
      <c r="AV426" s="12" t="s">
        <v>81</v>
      </c>
      <c r="AW426" s="12" t="s">
        <v>33</v>
      </c>
      <c r="AX426" s="12" t="s">
        <v>72</v>
      </c>
      <c r="AY426" s="241" t="s">
        <v>133</v>
      </c>
    </row>
    <row r="427" s="13" customFormat="1">
      <c r="B427" s="242"/>
      <c r="C427" s="243"/>
      <c r="D427" s="218" t="s">
        <v>144</v>
      </c>
      <c r="E427" s="244" t="s">
        <v>1</v>
      </c>
      <c r="F427" s="245" t="s">
        <v>149</v>
      </c>
      <c r="G427" s="243"/>
      <c r="H427" s="246">
        <v>1410.6199999999999</v>
      </c>
      <c r="I427" s="247"/>
      <c r="J427" s="243"/>
      <c r="K427" s="243"/>
      <c r="L427" s="248"/>
      <c r="M427" s="249"/>
      <c r="N427" s="250"/>
      <c r="O427" s="250"/>
      <c r="P427" s="250"/>
      <c r="Q427" s="250"/>
      <c r="R427" s="250"/>
      <c r="S427" s="250"/>
      <c r="T427" s="251"/>
      <c r="AT427" s="252" t="s">
        <v>144</v>
      </c>
      <c r="AU427" s="252" t="s">
        <v>81</v>
      </c>
      <c r="AV427" s="13" t="s">
        <v>140</v>
      </c>
      <c r="AW427" s="13" t="s">
        <v>33</v>
      </c>
      <c r="AX427" s="13" t="s">
        <v>72</v>
      </c>
      <c r="AY427" s="252" t="s">
        <v>133</v>
      </c>
    </row>
    <row r="428" s="12" customFormat="1">
      <c r="B428" s="231"/>
      <c r="C428" s="232"/>
      <c r="D428" s="218" t="s">
        <v>144</v>
      </c>
      <c r="E428" s="233" t="s">
        <v>1</v>
      </c>
      <c r="F428" s="234" t="s">
        <v>444</v>
      </c>
      <c r="G428" s="232"/>
      <c r="H428" s="235">
        <v>352.65499999999997</v>
      </c>
      <c r="I428" s="236"/>
      <c r="J428" s="232"/>
      <c r="K428" s="232"/>
      <c r="L428" s="237"/>
      <c r="M428" s="238"/>
      <c r="N428" s="239"/>
      <c r="O428" s="239"/>
      <c r="P428" s="239"/>
      <c r="Q428" s="239"/>
      <c r="R428" s="239"/>
      <c r="S428" s="239"/>
      <c r="T428" s="240"/>
      <c r="AT428" s="241" t="s">
        <v>144</v>
      </c>
      <c r="AU428" s="241" t="s">
        <v>81</v>
      </c>
      <c r="AV428" s="12" t="s">
        <v>81</v>
      </c>
      <c r="AW428" s="12" t="s">
        <v>33</v>
      </c>
      <c r="AX428" s="12" t="s">
        <v>79</v>
      </c>
      <c r="AY428" s="241" t="s">
        <v>133</v>
      </c>
    </row>
    <row r="429" s="1" customFormat="1" ht="16.5" customHeight="1">
      <c r="B429" s="37"/>
      <c r="C429" s="206" t="s">
        <v>445</v>
      </c>
      <c r="D429" s="206" t="s">
        <v>135</v>
      </c>
      <c r="E429" s="207" t="s">
        <v>446</v>
      </c>
      <c r="F429" s="208" t="s">
        <v>447</v>
      </c>
      <c r="G429" s="209" t="s">
        <v>211</v>
      </c>
      <c r="H429" s="210">
        <v>100.223</v>
      </c>
      <c r="I429" s="211"/>
      <c r="J429" s="212">
        <f>ROUND(I429*H429,2)</f>
        <v>0</v>
      </c>
      <c r="K429" s="208" t="s">
        <v>139</v>
      </c>
      <c r="L429" s="42"/>
      <c r="M429" s="213" t="s">
        <v>1</v>
      </c>
      <c r="N429" s="214" t="s">
        <v>43</v>
      </c>
      <c r="O429" s="78"/>
      <c r="P429" s="215">
        <f>O429*H429</f>
        <v>0</v>
      </c>
      <c r="Q429" s="215">
        <v>0</v>
      </c>
      <c r="R429" s="215">
        <f>Q429*H429</f>
        <v>0</v>
      </c>
      <c r="S429" s="215">
        <v>0</v>
      </c>
      <c r="T429" s="216">
        <f>S429*H429</f>
        <v>0</v>
      </c>
      <c r="AR429" s="16" t="s">
        <v>140</v>
      </c>
      <c r="AT429" s="16" t="s">
        <v>135</v>
      </c>
      <c r="AU429" s="16" t="s">
        <v>81</v>
      </c>
      <c r="AY429" s="16" t="s">
        <v>133</v>
      </c>
      <c r="BE429" s="217">
        <f>IF(N429="základní",J429,0)</f>
        <v>0</v>
      </c>
      <c r="BF429" s="217">
        <f>IF(N429="snížená",J429,0)</f>
        <v>0</v>
      </c>
      <c r="BG429" s="217">
        <f>IF(N429="zákl. přenesená",J429,0)</f>
        <v>0</v>
      </c>
      <c r="BH429" s="217">
        <f>IF(N429="sníž. přenesená",J429,0)</f>
        <v>0</v>
      </c>
      <c r="BI429" s="217">
        <f>IF(N429="nulová",J429,0)</f>
        <v>0</v>
      </c>
      <c r="BJ429" s="16" t="s">
        <v>79</v>
      </c>
      <c r="BK429" s="217">
        <f>ROUND(I429*H429,2)</f>
        <v>0</v>
      </c>
      <c r="BL429" s="16" t="s">
        <v>140</v>
      </c>
      <c r="BM429" s="16" t="s">
        <v>448</v>
      </c>
    </row>
    <row r="430" s="1" customFormat="1">
      <c r="B430" s="37"/>
      <c r="C430" s="38"/>
      <c r="D430" s="218" t="s">
        <v>142</v>
      </c>
      <c r="E430" s="38"/>
      <c r="F430" s="219" t="s">
        <v>447</v>
      </c>
      <c r="G430" s="38"/>
      <c r="H430" s="38"/>
      <c r="I430" s="131"/>
      <c r="J430" s="38"/>
      <c r="K430" s="38"/>
      <c r="L430" s="42"/>
      <c r="M430" s="220"/>
      <c r="N430" s="78"/>
      <c r="O430" s="78"/>
      <c r="P430" s="78"/>
      <c r="Q430" s="78"/>
      <c r="R430" s="78"/>
      <c r="S430" s="78"/>
      <c r="T430" s="79"/>
      <c r="AT430" s="16" t="s">
        <v>142</v>
      </c>
      <c r="AU430" s="16" t="s">
        <v>81</v>
      </c>
    </row>
    <row r="431" s="11" customFormat="1">
      <c r="B431" s="221"/>
      <c r="C431" s="222"/>
      <c r="D431" s="218" t="s">
        <v>144</v>
      </c>
      <c r="E431" s="223" t="s">
        <v>1</v>
      </c>
      <c r="F431" s="224" t="s">
        <v>213</v>
      </c>
      <c r="G431" s="222"/>
      <c r="H431" s="223" t="s">
        <v>1</v>
      </c>
      <c r="I431" s="225"/>
      <c r="J431" s="222"/>
      <c r="K431" s="222"/>
      <c r="L431" s="226"/>
      <c r="M431" s="227"/>
      <c r="N431" s="228"/>
      <c r="O431" s="228"/>
      <c r="P431" s="228"/>
      <c r="Q431" s="228"/>
      <c r="R431" s="228"/>
      <c r="S431" s="228"/>
      <c r="T431" s="229"/>
      <c r="AT431" s="230" t="s">
        <v>144</v>
      </c>
      <c r="AU431" s="230" t="s">
        <v>81</v>
      </c>
      <c r="AV431" s="11" t="s">
        <v>79</v>
      </c>
      <c r="AW431" s="11" t="s">
        <v>33</v>
      </c>
      <c r="AX431" s="11" t="s">
        <v>72</v>
      </c>
      <c r="AY431" s="230" t="s">
        <v>133</v>
      </c>
    </row>
    <row r="432" s="12" customFormat="1">
      <c r="B432" s="231"/>
      <c r="C432" s="232"/>
      <c r="D432" s="218" t="s">
        <v>144</v>
      </c>
      <c r="E432" s="233" t="s">
        <v>1</v>
      </c>
      <c r="F432" s="234" t="s">
        <v>429</v>
      </c>
      <c r="G432" s="232"/>
      <c r="H432" s="235">
        <v>198</v>
      </c>
      <c r="I432" s="236"/>
      <c r="J432" s="232"/>
      <c r="K432" s="232"/>
      <c r="L432" s="237"/>
      <c r="M432" s="238"/>
      <c r="N432" s="239"/>
      <c r="O432" s="239"/>
      <c r="P432" s="239"/>
      <c r="Q432" s="239"/>
      <c r="R432" s="239"/>
      <c r="S432" s="239"/>
      <c r="T432" s="240"/>
      <c r="AT432" s="241" t="s">
        <v>144</v>
      </c>
      <c r="AU432" s="241" t="s">
        <v>81</v>
      </c>
      <c r="AV432" s="12" t="s">
        <v>81</v>
      </c>
      <c r="AW432" s="12" t="s">
        <v>33</v>
      </c>
      <c r="AX432" s="12" t="s">
        <v>72</v>
      </c>
      <c r="AY432" s="241" t="s">
        <v>133</v>
      </c>
    </row>
    <row r="433" s="12" customFormat="1">
      <c r="B433" s="231"/>
      <c r="C433" s="232"/>
      <c r="D433" s="218" t="s">
        <v>144</v>
      </c>
      <c r="E433" s="233" t="s">
        <v>1</v>
      </c>
      <c r="F433" s="234" t="s">
        <v>430</v>
      </c>
      <c r="G433" s="232"/>
      <c r="H433" s="235">
        <v>158.91</v>
      </c>
      <c r="I433" s="236"/>
      <c r="J433" s="232"/>
      <c r="K433" s="232"/>
      <c r="L433" s="237"/>
      <c r="M433" s="238"/>
      <c r="N433" s="239"/>
      <c r="O433" s="239"/>
      <c r="P433" s="239"/>
      <c r="Q433" s="239"/>
      <c r="R433" s="239"/>
      <c r="S433" s="239"/>
      <c r="T433" s="240"/>
      <c r="AT433" s="241" t="s">
        <v>144</v>
      </c>
      <c r="AU433" s="241" t="s">
        <v>81</v>
      </c>
      <c r="AV433" s="12" t="s">
        <v>81</v>
      </c>
      <c r="AW433" s="12" t="s">
        <v>33</v>
      </c>
      <c r="AX433" s="12" t="s">
        <v>72</v>
      </c>
      <c r="AY433" s="241" t="s">
        <v>133</v>
      </c>
    </row>
    <row r="434" s="11" customFormat="1">
      <c r="B434" s="221"/>
      <c r="C434" s="222"/>
      <c r="D434" s="218" t="s">
        <v>144</v>
      </c>
      <c r="E434" s="223" t="s">
        <v>1</v>
      </c>
      <c r="F434" s="224" t="s">
        <v>396</v>
      </c>
      <c r="G434" s="222"/>
      <c r="H434" s="223" t="s">
        <v>1</v>
      </c>
      <c r="I434" s="225"/>
      <c r="J434" s="222"/>
      <c r="K434" s="222"/>
      <c r="L434" s="226"/>
      <c r="M434" s="227"/>
      <c r="N434" s="228"/>
      <c r="O434" s="228"/>
      <c r="P434" s="228"/>
      <c r="Q434" s="228"/>
      <c r="R434" s="228"/>
      <c r="S434" s="228"/>
      <c r="T434" s="229"/>
      <c r="AT434" s="230" t="s">
        <v>144</v>
      </c>
      <c r="AU434" s="230" t="s">
        <v>81</v>
      </c>
      <c r="AV434" s="11" t="s">
        <v>79</v>
      </c>
      <c r="AW434" s="11" t="s">
        <v>33</v>
      </c>
      <c r="AX434" s="11" t="s">
        <v>72</v>
      </c>
      <c r="AY434" s="230" t="s">
        <v>133</v>
      </c>
    </row>
    <row r="435" s="12" customFormat="1">
      <c r="B435" s="231"/>
      <c r="C435" s="232"/>
      <c r="D435" s="218" t="s">
        <v>144</v>
      </c>
      <c r="E435" s="233" t="s">
        <v>1</v>
      </c>
      <c r="F435" s="234" t="s">
        <v>431</v>
      </c>
      <c r="G435" s="232"/>
      <c r="H435" s="235">
        <v>5.7309999999999999</v>
      </c>
      <c r="I435" s="236"/>
      <c r="J435" s="232"/>
      <c r="K435" s="232"/>
      <c r="L435" s="237"/>
      <c r="M435" s="238"/>
      <c r="N435" s="239"/>
      <c r="O435" s="239"/>
      <c r="P435" s="239"/>
      <c r="Q435" s="239"/>
      <c r="R435" s="239"/>
      <c r="S435" s="239"/>
      <c r="T435" s="240"/>
      <c r="AT435" s="241" t="s">
        <v>144</v>
      </c>
      <c r="AU435" s="241" t="s">
        <v>81</v>
      </c>
      <c r="AV435" s="12" t="s">
        <v>81</v>
      </c>
      <c r="AW435" s="12" t="s">
        <v>33</v>
      </c>
      <c r="AX435" s="12" t="s">
        <v>72</v>
      </c>
      <c r="AY435" s="241" t="s">
        <v>133</v>
      </c>
    </row>
    <row r="436" s="11" customFormat="1">
      <c r="B436" s="221"/>
      <c r="C436" s="222"/>
      <c r="D436" s="218" t="s">
        <v>144</v>
      </c>
      <c r="E436" s="223" t="s">
        <v>1</v>
      </c>
      <c r="F436" s="224" t="s">
        <v>432</v>
      </c>
      <c r="G436" s="222"/>
      <c r="H436" s="223" t="s">
        <v>1</v>
      </c>
      <c r="I436" s="225"/>
      <c r="J436" s="222"/>
      <c r="K436" s="222"/>
      <c r="L436" s="226"/>
      <c r="M436" s="227"/>
      <c r="N436" s="228"/>
      <c r="O436" s="228"/>
      <c r="P436" s="228"/>
      <c r="Q436" s="228"/>
      <c r="R436" s="228"/>
      <c r="S436" s="228"/>
      <c r="T436" s="229"/>
      <c r="AT436" s="230" t="s">
        <v>144</v>
      </c>
      <c r="AU436" s="230" t="s">
        <v>81</v>
      </c>
      <c r="AV436" s="11" t="s">
        <v>79</v>
      </c>
      <c r="AW436" s="11" t="s">
        <v>33</v>
      </c>
      <c r="AX436" s="11" t="s">
        <v>72</v>
      </c>
      <c r="AY436" s="230" t="s">
        <v>133</v>
      </c>
    </row>
    <row r="437" s="12" customFormat="1">
      <c r="B437" s="231"/>
      <c r="C437" s="232"/>
      <c r="D437" s="218" t="s">
        <v>144</v>
      </c>
      <c r="E437" s="233" t="s">
        <v>1</v>
      </c>
      <c r="F437" s="234" t="s">
        <v>433</v>
      </c>
      <c r="G437" s="232"/>
      <c r="H437" s="235">
        <v>38.25</v>
      </c>
      <c r="I437" s="236"/>
      <c r="J437" s="232"/>
      <c r="K437" s="232"/>
      <c r="L437" s="237"/>
      <c r="M437" s="238"/>
      <c r="N437" s="239"/>
      <c r="O437" s="239"/>
      <c r="P437" s="239"/>
      <c r="Q437" s="239"/>
      <c r="R437" s="239"/>
      <c r="S437" s="239"/>
      <c r="T437" s="240"/>
      <c r="AT437" s="241" t="s">
        <v>144</v>
      </c>
      <c r="AU437" s="241" t="s">
        <v>81</v>
      </c>
      <c r="AV437" s="12" t="s">
        <v>81</v>
      </c>
      <c r="AW437" s="12" t="s">
        <v>33</v>
      </c>
      <c r="AX437" s="12" t="s">
        <v>72</v>
      </c>
      <c r="AY437" s="241" t="s">
        <v>133</v>
      </c>
    </row>
    <row r="438" s="13" customFormat="1">
      <c r="B438" s="242"/>
      <c r="C438" s="243"/>
      <c r="D438" s="218" t="s">
        <v>144</v>
      </c>
      <c r="E438" s="244" t="s">
        <v>1</v>
      </c>
      <c r="F438" s="245" t="s">
        <v>149</v>
      </c>
      <c r="G438" s="243"/>
      <c r="H438" s="246">
        <v>400.89100000000002</v>
      </c>
      <c r="I438" s="247"/>
      <c r="J438" s="243"/>
      <c r="K438" s="243"/>
      <c r="L438" s="248"/>
      <c r="M438" s="249"/>
      <c r="N438" s="250"/>
      <c r="O438" s="250"/>
      <c r="P438" s="250"/>
      <c r="Q438" s="250"/>
      <c r="R438" s="250"/>
      <c r="S438" s="250"/>
      <c r="T438" s="251"/>
      <c r="AT438" s="252" t="s">
        <v>144</v>
      </c>
      <c r="AU438" s="252" t="s">
        <v>81</v>
      </c>
      <c r="AV438" s="13" t="s">
        <v>140</v>
      </c>
      <c r="AW438" s="13" t="s">
        <v>33</v>
      </c>
      <c r="AX438" s="13" t="s">
        <v>72</v>
      </c>
      <c r="AY438" s="252" t="s">
        <v>133</v>
      </c>
    </row>
    <row r="439" s="12" customFormat="1">
      <c r="B439" s="231"/>
      <c r="C439" s="232"/>
      <c r="D439" s="218" t="s">
        <v>144</v>
      </c>
      <c r="E439" s="233" t="s">
        <v>1</v>
      </c>
      <c r="F439" s="234" t="s">
        <v>449</v>
      </c>
      <c r="G439" s="232"/>
      <c r="H439" s="235">
        <v>100.223</v>
      </c>
      <c r="I439" s="236"/>
      <c r="J439" s="232"/>
      <c r="K439" s="232"/>
      <c r="L439" s="237"/>
      <c r="M439" s="238"/>
      <c r="N439" s="239"/>
      <c r="O439" s="239"/>
      <c r="P439" s="239"/>
      <c r="Q439" s="239"/>
      <c r="R439" s="239"/>
      <c r="S439" s="239"/>
      <c r="T439" s="240"/>
      <c r="AT439" s="241" t="s">
        <v>144</v>
      </c>
      <c r="AU439" s="241" t="s">
        <v>81</v>
      </c>
      <c r="AV439" s="12" t="s">
        <v>81</v>
      </c>
      <c r="AW439" s="12" t="s">
        <v>33</v>
      </c>
      <c r="AX439" s="12" t="s">
        <v>79</v>
      </c>
      <c r="AY439" s="241" t="s">
        <v>133</v>
      </c>
    </row>
    <row r="440" s="1" customFormat="1" ht="16.5" customHeight="1">
      <c r="B440" s="37"/>
      <c r="C440" s="206" t="s">
        <v>450</v>
      </c>
      <c r="D440" s="206" t="s">
        <v>135</v>
      </c>
      <c r="E440" s="207" t="s">
        <v>451</v>
      </c>
      <c r="F440" s="208" t="s">
        <v>452</v>
      </c>
      <c r="G440" s="209" t="s">
        <v>211</v>
      </c>
      <c r="H440" s="210">
        <v>2352.7460000000001</v>
      </c>
      <c r="I440" s="211"/>
      <c r="J440" s="212">
        <f>ROUND(I440*H440,2)</f>
        <v>0</v>
      </c>
      <c r="K440" s="208" t="s">
        <v>139</v>
      </c>
      <c r="L440" s="42"/>
      <c r="M440" s="213" t="s">
        <v>1</v>
      </c>
      <c r="N440" s="214" t="s">
        <v>43</v>
      </c>
      <c r="O440" s="78"/>
      <c r="P440" s="215">
        <f>O440*H440</f>
        <v>0</v>
      </c>
      <c r="Q440" s="215">
        <v>0</v>
      </c>
      <c r="R440" s="215">
        <f>Q440*H440</f>
        <v>0</v>
      </c>
      <c r="S440" s="215">
        <v>0</v>
      </c>
      <c r="T440" s="216">
        <f>S440*H440</f>
        <v>0</v>
      </c>
      <c r="AR440" s="16" t="s">
        <v>140</v>
      </c>
      <c r="AT440" s="16" t="s">
        <v>135</v>
      </c>
      <c r="AU440" s="16" t="s">
        <v>81</v>
      </c>
      <c r="AY440" s="16" t="s">
        <v>133</v>
      </c>
      <c r="BE440" s="217">
        <f>IF(N440="základní",J440,0)</f>
        <v>0</v>
      </c>
      <c r="BF440" s="217">
        <f>IF(N440="snížená",J440,0)</f>
        <v>0</v>
      </c>
      <c r="BG440" s="217">
        <f>IF(N440="zákl. přenesená",J440,0)</f>
        <v>0</v>
      </c>
      <c r="BH440" s="217">
        <f>IF(N440="sníž. přenesená",J440,0)</f>
        <v>0</v>
      </c>
      <c r="BI440" s="217">
        <f>IF(N440="nulová",J440,0)</f>
        <v>0</v>
      </c>
      <c r="BJ440" s="16" t="s">
        <v>79</v>
      </c>
      <c r="BK440" s="217">
        <f>ROUND(I440*H440,2)</f>
        <v>0</v>
      </c>
      <c r="BL440" s="16" t="s">
        <v>140</v>
      </c>
      <c r="BM440" s="16" t="s">
        <v>453</v>
      </c>
    </row>
    <row r="441" s="1" customFormat="1">
      <c r="B441" s="37"/>
      <c r="C441" s="38"/>
      <c r="D441" s="218" t="s">
        <v>142</v>
      </c>
      <c r="E441" s="38"/>
      <c r="F441" s="219" t="s">
        <v>452</v>
      </c>
      <c r="G441" s="38"/>
      <c r="H441" s="38"/>
      <c r="I441" s="131"/>
      <c r="J441" s="38"/>
      <c r="K441" s="38"/>
      <c r="L441" s="42"/>
      <c r="M441" s="220"/>
      <c r="N441" s="78"/>
      <c r="O441" s="78"/>
      <c r="P441" s="78"/>
      <c r="Q441" s="78"/>
      <c r="R441" s="78"/>
      <c r="S441" s="78"/>
      <c r="T441" s="79"/>
      <c r="AT441" s="16" t="s">
        <v>142</v>
      </c>
      <c r="AU441" s="16" t="s">
        <v>81</v>
      </c>
    </row>
    <row r="442" s="12" customFormat="1">
      <c r="B442" s="231"/>
      <c r="C442" s="232"/>
      <c r="D442" s="218" t="s">
        <v>144</v>
      </c>
      <c r="E442" s="233" t="s">
        <v>1</v>
      </c>
      <c r="F442" s="234" t="s">
        <v>454</v>
      </c>
      <c r="G442" s="232"/>
      <c r="H442" s="235">
        <v>2352.7460000000001</v>
      </c>
      <c r="I442" s="236"/>
      <c r="J442" s="232"/>
      <c r="K442" s="232"/>
      <c r="L442" s="237"/>
      <c r="M442" s="238"/>
      <c r="N442" s="239"/>
      <c r="O442" s="239"/>
      <c r="P442" s="239"/>
      <c r="Q442" s="239"/>
      <c r="R442" s="239"/>
      <c r="S442" s="239"/>
      <c r="T442" s="240"/>
      <c r="AT442" s="241" t="s">
        <v>144</v>
      </c>
      <c r="AU442" s="241" t="s">
        <v>81</v>
      </c>
      <c r="AV442" s="12" t="s">
        <v>81</v>
      </c>
      <c r="AW442" s="12" t="s">
        <v>33</v>
      </c>
      <c r="AX442" s="12" t="s">
        <v>79</v>
      </c>
      <c r="AY442" s="241" t="s">
        <v>133</v>
      </c>
    </row>
    <row r="443" s="1" customFormat="1" ht="16.5" customHeight="1">
      <c r="B443" s="37"/>
      <c r="C443" s="206" t="s">
        <v>455</v>
      </c>
      <c r="D443" s="206" t="s">
        <v>135</v>
      </c>
      <c r="E443" s="207" t="s">
        <v>456</v>
      </c>
      <c r="F443" s="208" t="s">
        <v>457</v>
      </c>
      <c r="G443" s="209" t="s">
        <v>211</v>
      </c>
      <c r="H443" s="210">
        <v>14116.476000000001</v>
      </c>
      <c r="I443" s="211"/>
      <c r="J443" s="212">
        <f>ROUND(I443*H443,2)</f>
        <v>0</v>
      </c>
      <c r="K443" s="208" t="s">
        <v>139</v>
      </c>
      <c r="L443" s="42"/>
      <c r="M443" s="213" t="s">
        <v>1</v>
      </c>
      <c r="N443" s="214" t="s">
        <v>43</v>
      </c>
      <c r="O443" s="78"/>
      <c r="P443" s="215">
        <f>O443*H443</f>
        <v>0</v>
      </c>
      <c r="Q443" s="215">
        <v>0</v>
      </c>
      <c r="R443" s="215">
        <f>Q443*H443</f>
        <v>0</v>
      </c>
      <c r="S443" s="215">
        <v>0</v>
      </c>
      <c r="T443" s="216">
        <f>S443*H443</f>
        <v>0</v>
      </c>
      <c r="AR443" s="16" t="s">
        <v>140</v>
      </c>
      <c r="AT443" s="16" t="s">
        <v>135</v>
      </c>
      <c r="AU443" s="16" t="s">
        <v>81</v>
      </c>
      <c r="AY443" s="16" t="s">
        <v>133</v>
      </c>
      <c r="BE443" s="217">
        <f>IF(N443="základní",J443,0)</f>
        <v>0</v>
      </c>
      <c r="BF443" s="217">
        <f>IF(N443="snížená",J443,0)</f>
        <v>0</v>
      </c>
      <c r="BG443" s="217">
        <f>IF(N443="zákl. přenesená",J443,0)</f>
        <v>0</v>
      </c>
      <c r="BH443" s="217">
        <f>IF(N443="sníž. přenesená",J443,0)</f>
        <v>0</v>
      </c>
      <c r="BI443" s="217">
        <f>IF(N443="nulová",J443,0)</f>
        <v>0</v>
      </c>
      <c r="BJ443" s="16" t="s">
        <v>79</v>
      </c>
      <c r="BK443" s="217">
        <f>ROUND(I443*H443,2)</f>
        <v>0</v>
      </c>
      <c r="BL443" s="16" t="s">
        <v>140</v>
      </c>
      <c r="BM443" s="16" t="s">
        <v>458</v>
      </c>
    </row>
    <row r="444" s="1" customFormat="1">
      <c r="B444" s="37"/>
      <c r="C444" s="38"/>
      <c r="D444" s="218" t="s">
        <v>142</v>
      </c>
      <c r="E444" s="38"/>
      <c r="F444" s="219" t="s">
        <v>457</v>
      </c>
      <c r="G444" s="38"/>
      <c r="H444" s="38"/>
      <c r="I444" s="131"/>
      <c r="J444" s="38"/>
      <c r="K444" s="38"/>
      <c r="L444" s="42"/>
      <c r="M444" s="220"/>
      <c r="N444" s="78"/>
      <c r="O444" s="78"/>
      <c r="P444" s="78"/>
      <c r="Q444" s="78"/>
      <c r="R444" s="78"/>
      <c r="S444" s="78"/>
      <c r="T444" s="79"/>
      <c r="AT444" s="16" t="s">
        <v>142</v>
      </c>
      <c r="AU444" s="16" t="s">
        <v>81</v>
      </c>
    </row>
    <row r="445" s="12" customFormat="1">
      <c r="B445" s="231"/>
      <c r="C445" s="232"/>
      <c r="D445" s="218" t="s">
        <v>144</v>
      </c>
      <c r="E445" s="233" t="s">
        <v>1</v>
      </c>
      <c r="F445" s="234" t="s">
        <v>459</v>
      </c>
      <c r="G445" s="232"/>
      <c r="H445" s="235">
        <v>14116.476000000001</v>
      </c>
      <c r="I445" s="236"/>
      <c r="J445" s="232"/>
      <c r="K445" s="232"/>
      <c r="L445" s="237"/>
      <c r="M445" s="238"/>
      <c r="N445" s="239"/>
      <c r="O445" s="239"/>
      <c r="P445" s="239"/>
      <c r="Q445" s="239"/>
      <c r="R445" s="239"/>
      <c r="S445" s="239"/>
      <c r="T445" s="240"/>
      <c r="AT445" s="241" t="s">
        <v>144</v>
      </c>
      <c r="AU445" s="241" t="s">
        <v>81</v>
      </c>
      <c r="AV445" s="12" t="s">
        <v>81</v>
      </c>
      <c r="AW445" s="12" t="s">
        <v>33</v>
      </c>
      <c r="AX445" s="12" t="s">
        <v>79</v>
      </c>
      <c r="AY445" s="241" t="s">
        <v>133</v>
      </c>
    </row>
    <row r="446" s="1" customFormat="1" ht="16.5" customHeight="1">
      <c r="B446" s="37"/>
      <c r="C446" s="206" t="s">
        <v>460</v>
      </c>
      <c r="D446" s="206" t="s">
        <v>135</v>
      </c>
      <c r="E446" s="207" t="s">
        <v>461</v>
      </c>
      <c r="F446" s="208" t="s">
        <v>462</v>
      </c>
      <c r="G446" s="209" t="s">
        <v>211</v>
      </c>
      <c r="H446" s="210">
        <v>784.24900000000002</v>
      </c>
      <c r="I446" s="211"/>
      <c r="J446" s="212">
        <f>ROUND(I446*H446,2)</f>
        <v>0</v>
      </c>
      <c r="K446" s="208" t="s">
        <v>139</v>
      </c>
      <c r="L446" s="42"/>
      <c r="M446" s="213" t="s">
        <v>1</v>
      </c>
      <c r="N446" s="214" t="s">
        <v>43</v>
      </c>
      <c r="O446" s="78"/>
      <c r="P446" s="215">
        <f>O446*H446</f>
        <v>0</v>
      </c>
      <c r="Q446" s="215">
        <v>0</v>
      </c>
      <c r="R446" s="215">
        <f>Q446*H446</f>
        <v>0</v>
      </c>
      <c r="S446" s="215">
        <v>0</v>
      </c>
      <c r="T446" s="216">
        <f>S446*H446</f>
        <v>0</v>
      </c>
      <c r="AR446" s="16" t="s">
        <v>140</v>
      </c>
      <c r="AT446" s="16" t="s">
        <v>135</v>
      </c>
      <c r="AU446" s="16" t="s">
        <v>81</v>
      </c>
      <c r="AY446" s="16" t="s">
        <v>133</v>
      </c>
      <c r="BE446" s="217">
        <f>IF(N446="základní",J446,0)</f>
        <v>0</v>
      </c>
      <c r="BF446" s="217">
        <f>IF(N446="snížená",J446,0)</f>
        <v>0</v>
      </c>
      <c r="BG446" s="217">
        <f>IF(N446="zákl. přenesená",J446,0)</f>
        <v>0</v>
      </c>
      <c r="BH446" s="217">
        <f>IF(N446="sníž. přenesená",J446,0)</f>
        <v>0</v>
      </c>
      <c r="BI446" s="217">
        <f>IF(N446="nulová",J446,0)</f>
        <v>0</v>
      </c>
      <c r="BJ446" s="16" t="s">
        <v>79</v>
      </c>
      <c r="BK446" s="217">
        <f>ROUND(I446*H446,2)</f>
        <v>0</v>
      </c>
      <c r="BL446" s="16" t="s">
        <v>140</v>
      </c>
      <c r="BM446" s="16" t="s">
        <v>463</v>
      </c>
    </row>
    <row r="447" s="1" customFormat="1">
      <c r="B447" s="37"/>
      <c r="C447" s="38"/>
      <c r="D447" s="218" t="s">
        <v>142</v>
      </c>
      <c r="E447" s="38"/>
      <c r="F447" s="219" t="s">
        <v>462</v>
      </c>
      <c r="G447" s="38"/>
      <c r="H447" s="38"/>
      <c r="I447" s="131"/>
      <c r="J447" s="38"/>
      <c r="K447" s="38"/>
      <c r="L447" s="42"/>
      <c r="M447" s="220"/>
      <c r="N447" s="78"/>
      <c r="O447" s="78"/>
      <c r="P447" s="78"/>
      <c r="Q447" s="78"/>
      <c r="R447" s="78"/>
      <c r="S447" s="78"/>
      <c r="T447" s="79"/>
      <c r="AT447" s="16" t="s">
        <v>142</v>
      </c>
      <c r="AU447" s="16" t="s">
        <v>81</v>
      </c>
    </row>
    <row r="448" s="12" customFormat="1">
      <c r="B448" s="231"/>
      <c r="C448" s="232"/>
      <c r="D448" s="218" t="s">
        <v>144</v>
      </c>
      <c r="E448" s="233" t="s">
        <v>1</v>
      </c>
      <c r="F448" s="234" t="s">
        <v>464</v>
      </c>
      <c r="G448" s="232"/>
      <c r="H448" s="235">
        <v>784.24900000000002</v>
      </c>
      <c r="I448" s="236"/>
      <c r="J448" s="232"/>
      <c r="K448" s="232"/>
      <c r="L448" s="237"/>
      <c r="M448" s="238"/>
      <c r="N448" s="239"/>
      <c r="O448" s="239"/>
      <c r="P448" s="239"/>
      <c r="Q448" s="239"/>
      <c r="R448" s="239"/>
      <c r="S448" s="239"/>
      <c r="T448" s="240"/>
      <c r="AT448" s="241" t="s">
        <v>144</v>
      </c>
      <c r="AU448" s="241" t="s">
        <v>81</v>
      </c>
      <c r="AV448" s="12" t="s">
        <v>81</v>
      </c>
      <c r="AW448" s="12" t="s">
        <v>33</v>
      </c>
      <c r="AX448" s="12" t="s">
        <v>79</v>
      </c>
      <c r="AY448" s="241" t="s">
        <v>133</v>
      </c>
    </row>
    <row r="449" s="1" customFormat="1" ht="16.5" customHeight="1">
      <c r="B449" s="37"/>
      <c r="C449" s="206" t="s">
        <v>465</v>
      </c>
      <c r="D449" s="206" t="s">
        <v>135</v>
      </c>
      <c r="E449" s="207" t="s">
        <v>466</v>
      </c>
      <c r="F449" s="208" t="s">
        <v>467</v>
      </c>
      <c r="G449" s="209" t="s">
        <v>211</v>
      </c>
      <c r="H449" s="210">
        <v>4705.4939999999997</v>
      </c>
      <c r="I449" s="211"/>
      <c r="J449" s="212">
        <f>ROUND(I449*H449,2)</f>
        <v>0</v>
      </c>
      <c r="K449" s="208" t="s">
        <v>139</v>
      </c>
      <c r="L449" s="42"/>
      <c r="M449" s="213" t="s">
        <v>1</v>
      </c>
      <c r="N449" s="214" t="s">
        <v>43</v>
      </c>
      <c r="O449" s="78"/>
      <c r="P449" s="215">
        <f>O449*H449</f>
        <v>0</v>
      </c>
      <c r="Q449" s="215">
        <v>0</v>
      </c>
      <c r="R449" s="215">
        <f>Q449*H449</f>
        <v>0</v>
      </c>
      <c r="S449" s="215">
        <v>0</v>
      </c>
      <c r="T449" s="216">
        <f>S449*H449</f>
        <v>0</v>
      </c>
      <c r="AR449" s="16" t="s">
        <v>140</v>
      </c>
      <c r="AT449" s="16" t="s">
        <v>135</v>
      </c>
      <c r="AU449" s="16" t="s">
        <v>81</v>
      </c>
      <c r="AY449" s="16" t="s">
        <v>133</v>
      </c>
      <c r="BE449" s="217">
        <f>IF(N449="základní",J449,0)</f>
        <v>0</v>
      </c>
      <c r="BF449" s="217">
        <f>IF(N449="snížená",J449,0)</f>
        <v>0</v>
      </c>
      <c r="BG449" s="217">
        <f>IF(N449="zákl. přenesená",J449,0)</f>
        <v>0</v>
      </c>
      <c r="BH449" s="217">
        <f>IF(N449="sníž. přenesená",J449,0)</f>
        <v>0</v>
      </c>
      <c r="BI449" s="217">
        <f>IF(N449="nulová",J449,0)</f>
        <v>0</v>
      </c>
      <c r="BJ449" s="16" t="s">
        <v>79</v>
      </c>
      <c r="BK449" s="217">
        <f>ROUND(I449*H449,2)</f>
        <v>0</v>
      </c>
      <c r="BL449" s="16" t="s">
        <v>140</v>
      </c>
      <c r="BM449" s="16" t="s">
        <v>468</v>
      </c>
    </row>
    <row r="450" s="1" customFormat="1">
      <c r="B450" s="37"/>
      <c r="C450" s="38"/>
      <c r="D450" s="218" t="s">
        <v>142</v>
      </c>
      <c r="E450" s="38"/>
      <c r="F450" s="219" t="s">
        <v>467</v>
      </c>
      <c r="G450" s="38"/>
      <c r="H450" s="38"/>
      <c r="I450" s="131"/>
      <c r="J450" s="38"/>
      <c r="K450" s="38"/>
      <c r="L450" s="42"/>
      <c r="M450" s="220"/>
      <c r="N450" s="78"/>
      <c r="O450" s="78"/>
      <c r="P450" s="78"/>
      <c r="Q450" s="78"/>
      <c r="R450" s="78"/>
      <c r="S450" s="78"/>
      <c r="T450" s="79"/>
      <c r="AT450" s="16" t="s">
        <v>142</v>
      </c>
      <c r="AU450" s="16" t="s">
        <v>81</v>
      </c>
    </row>
    <row r="451" s="12" customFormat="1">
      <c r="B451" s="231"/>
      <c r="C451" s="232"/>
      <c r="D451" s="218" t="s">
        <v>144</v>
      </c>
      <c r="E451" s="233" t="s">
        <v>1</v>
      </c>
      <c r="F451" s="234" t="s">
        <v>469</v>
      </c>
      <c r="G451" s="232"/>
      <c r="H451" s="235">
        <v>4705.4939999999997</v>
      </c>
      <c r="I451" s="236"/>
      <c r="J451" s="232"/>
      <c r="K451" s="232"/>
      <c r="L451" s="237"/>
      <c r="M451" s="238"/>
      <c r="N451" s="239"/>
      <c r="O451" s="239"/>
      <c r="P451" s="239"/>
      <c r="Q451" s="239"/>
      <c r="R451" s="239"/>
      <c r="S451" s="239"/>
      <c r="T451" s="240"/>
      <c r="AT451" s="241" t="s">
        <v>144</v>
      </c>
      <c r="AU451" s="241" t="s">
        <v>81</v>
      </c>
      <c r="AV451" s="12" t="s">
        <v>81</v>
      </c>
      <c r="AW451" s="12" t="s">
        <v>33</v>
      </c>
      <c r="AX451" s="12" t="s">
        <v>79</v>
      </c>
      <c r="AY451" s="241" t="s">
        <v>133</v>
      </c>
    </row>
    <row r="452" s="1" customFormat="1" ht="16.5" customHeight="1">
      <c r="B452" s="37"/>
      <c r="C452" s="206" t="s">
        <v>470</v>
      </c>
      <c r="D452" s="206" t="s">
        <v>135</v>
      </c>
      <c r="E452" s="207" t="s">
        <v>471</v>
      </c>
      <c r="F452" s="208" t="s">
        <v>472</v>
      </c>
      <c r="G452" s="209" t="s">
        <v>211</v>
      </c>
      <c r="H452" s="210">
        <v>3136.9949999999999</v>
      </c>
      <c r="I452" s="211"/>
      <c r="J452" s="212">
        <f>ROUND(I452*H452,2)</f>
        <v>0</v>
      </c>
      <c r="K452" s="208" t="s">
        <v>139</v>
      </c>
      <c r="L452" s="42"/>
      <c r="M452" s="213" t="s">
        <v>1</v>
      </c>
      <c r="N452" s="214" t="s">
        <v>43</v>
      </c>
      <c r="O452" s="78"/>
      <c r="P452" s="215">
        <f>O452*H452</f>
        <v>0</v>
      </c>
      <c r="Q452" s="215">
        <v>0</v>
      </c>
      <c r="R452" s="215">
        <f>Q452*H452</f>
        <v>0</v>
      </c>
      <c r="S452" s="215">
        <v>0</v>
      </c>
      <c r="T452" s="216">
        <f>S452*H452</f>
        <v>0</v>
      </c>
      <c r="AR452" s="16" t="s">
        <v>140</v>
      </c>
      <c r="AT452" s="16" t="s">
        <v>135</v>
      </c>
      <c r="AU452" s="16" t="s">
        <v>81</v>
      </c>
      <c r="AY452" s="16" t="s">
        <v>133</v>
      </c>
      <c r="BE452" s="217">
        <f>IF(N452="základní",J452,0)</f>
        <v>0</v>
      </c>
      <c r="BF452" s="217">
        <f>IF(N452="snížená",J452,0)</f>
        <v>0</v>
      </c>
      <c r="BG452" s="217">
        <f>IF(N452="zákl. přenesená",J452,0)</f>
        <v>0</v>
      </c>
      <c r="BH452" s="217">
        <f>IF(N452="sníž. přenesená",J452,0)</f>
        <v>0</v>
      </c>
      <c r="BI452" s="217">
        <f>IF(N452="nulová",J452,0)</f>
        <v>0</v>
      </c>
      <c r="BJ452" s="16" t="s">
        <v>79</v>
      </c>
      <c r="BK452" s="217">
        <f>ROUND(I452*H452,2)</f>
        <v>0</v>
      </c>
      <c r="BL452" s="16" t="s">
        <v>140</v>
      </c>
      <c r="BM452" s="16" t="s">
        <v>473</v>
      </c>
    </row>
    <row r="453" s="1" customFormat="1">
      <c r="B453" s="37"/>
      <c r="C453" s="38"/>
      <c r="D453" s="218" t="s">
        <v>142</v>
      </c>
      <c r="E453" s="38"/>
      <c r="F453" s="219" t="s">
        <v>472</v>
      </c>
      <c r="G453" s="38"/>
      <c r="H453" s="38"/>
      <c r="I453" s="131"/>
      <c r="J453" s="38"/>
      <c r="K453" s="38"/>
      <c r="L453" s="42"/>
      <c r="M453" s="220"/>
      <c r="N453" s="78"/>
      <c r="O453" s="78"/>
      <c r="P453" s="78"/>
      <c r="Q453" s="78"/>
      <c r="R453" s="78"/>
      <c r="S453" s="78"/>
      <c r="T453" s="79"/>
      <c r="AT453" s="16" t="s">
        <v>142</v>
      </c>
      <c r="AU453" s="16" t="s">
        <v>81</v>
      </c>
    </row>
    <row r="454" s="12" customFormat="1">
      <c r="B454" s="231"/>
      <c r="C454" s="232"/>
      <c r="D454" s="218" t="s">
        <v>144</v>
      </c>
      <c r="E454" s="233" t="s">
        <v>1</v>
      </c>
      <c r="F454" s="234" t="s">
        <v>474</v>
      </c>
      <c r="G454" s="232"/>
      <c r="H454" s="235">
        <v>3136.9949999999999</v>
      </c>
      <c r="I454" s="236"/>
      <c r="J454" s="232"/>
      <c r="K454" s="232"/>
      <c r="L454" s="237"/>
      <c r="M454" s="238"/>
      <c r="N454" s="239"/>
      <c r="O454" s="239"/>
      <c r="P454" s="239"/>
      <c r="Q454" s="239"/>
      <c r="R454" s="239"/>
      <c r="S454" s="239"/>
      <c r="T454" s="240"/>
      <c r="AT454" s="241" t="s">
        <v>144</v>
      </c>
      <c r="AU454" s="241" t="s">
        <v>81</v>
      </c>
      <c r="AV454" s="12" t="s">
        <v>81</v>
      </c>
      <c r="AW454" s="12" t="s">
        <v>33</v>
      </c>
      <c r="AX454" s="12" t="s">
        <v>79</v>
      </c>
      <c r="AY454" s="241" t="s">
        <v>133</v>
      </c>
    </row>
    <row r="455" s="1" customFormat="1" ht="16.5" customHeight="1">
      <c r="B455" s="37"/>
      <c r="C455" s="206" t="s">
        <v>475</v>
      </c>
      <c r="D455" s="206" t="s">
        <v>135</v>
      </c>
      <c r="E455" s="207" t="s">
        <v>476</v>
      </c>
      <c r="F455" s="208" t="s">
        <v>477</v>
      </c>
      <c r="G455" s="209" t="s">
        <v>211</v>
      </c>
      <c r="H455" s="210">
        <v>2180.8800000000001</v>
      </c>
      <c r="I455" s="211"/>
      <c r="J455" s="212">
        <f>ROUND(I455*H455,2)</f>
        <v>0</v>
      </c>
      <c r="K455" s="208" t="s">
        <v>139</v>
      </c>
      <c r="L455" s="42"/>
      <c r="M455" s="213" t="s">
        <v>1</v>
      </c>
      <c r="N455" s="214" t="s">
        <v>43</v>
      </c>
      <c r="O455" s="78"/>
      <c r="P455" s="215">
        <f>O455*H455</f>
        <v>0</v>
      </c>
      <c r="Q455" s="215">
        <v>0</v>
      </c>
      <c r="R455" s="215">
        <f>Q455*H455</f>
        <v>0</v>
      </c>
      <c r="S455" s="215">
        <v>0</v>
      </c>
      <c r="T455" s="216">
        <f>S455*H455</f>
        <v>0</v>
      </c>
      <c r="AR455" s="16" t="s">
        <v>140</v>
      </c>
      <c r="AT455" s="16" t="s">
        <v>135</v>
      </c>
      <c r="AU455" s="16" t="s">
        <v>81</v>
      </c>
      <c r="AY455" s="16" t="s">
        <v>133</v>
      </c>
      <c r="BE455" s="217">
        <f>IF(N455="základní",J455,0)</f>
        <v>0</v>
      </c>
      <c r="BF455" s="217">
        <f>IF(N455="snížená",J455,0)</f>
        <v>0</v>
      </c>
      <c r="BG455" s="217">
        <f>IF(N455="zákl. přenesená",J455,0)</f>
        <v>0</v>
      </c>
      <c r="BH455" s="217">
        <f>IF(N455="sníž. přenesená",J455,0)</f>
        <v>0</v>
      </c>
      <c r="BI455" s="217">
        <f>IF(N455="nulová",J455,0)</f>
        <v>0</v>
      </c>
      <c r="BJ455" s="16" t="s">
        <v>79</v>
      </c>
      <c r="BK455" s="217">
        <f>ROUND(I455*H455,2)</f>
        <v>0</v>
      </c>
      <c r="BL455" s="16" t="s">
        <v>140</v>
      </c>
      <c r="BM455" s="16" t="s">
        <v>478</v>
      </c>
    </row>
    <row r="456" s="1" customFormat="1">
      <c r="B456" s="37"/>
      <c r="C456" s="38"/>
      <c r="D456" s="218" t="s">
        <v>142</v>
      </c>
      <c r="E456" s="38"/>
      <c r="F456" s="219" t="s">
        <v>477</v>
      </c>
      <c r="G456" s="38"/>
      <c r="H456" s="38"/>
      <c r="I456" s="131"/>
      <c r="J456" s="38"/>
      <c r="K456" s="38"/>
      <c r="L456" s="42"/>
      <c r="M456" s="220"/>
      <c r="N456" s="78"/>
      <c r="O456" s="78"/>
      <c r="P456" s="78"/>
      <c r="Q456" s="78"/>
      <c r="R456" s="78"/>
      <c r="S456" s="78"/>
      <c r="T456" s="79"/>
      <c r="AT456" s="16" t="s">
        <v>142</v>
      </c>
      <c r="AU456" s="16" t="s">
        <v>81</v>
      </c>
    </row>
    <row r="457" s="11" customFormat="1">
      <c r="B457" s="221"/>
      <c r="C457" s="222"/>
      <c r="D457" s="218" t="s">
        <v>144</v>
      </c>
      <c r="E457" s="223" t="s">
        <v>1</v>
      </c>
      <c r="F457" s="224" t="s">
        <v>479</v>
      </c>
      <c r="G457" s="222"/>
      <c r="H457" s="223" t="s">
        <v>1</v>
      </c>
      <c r="I457" s="225"/>
      <c r="J457" s="222"/>
      <c r="K457" s="222"/>
      <c r="L457" s="226"/>
      <c r="M457" s="227"/>
      <c r="N457" s="228"/>
      <c r="O457" s="228"/>
      <c r="P457" s="228"/>
      <c r="Q457" s="228"/>
      <c r="R457" s="228"/>
      <c r="S457" s="228"/>
      <c r="T457" s="229"/>
      <c r="AT457" s="230" t="s">
        <v>144</v>
      </c>
      <c r="AU457" s="230" t="s">
        <v>81</v>
      </c>
      <c r="AV457" s="11" t="s">
        <v>79</v>
      </c>
      <c r="AW457" s="11" t="s">
        <v>33</v>
      </c>
      <c r="AX457" s="11" t="s">
        <v>72</v>
      </c>
      <c r="AY457" s="230" t="s">
        <v>133</v>
      </c>
    </row>
    <row r="458" s="11" customFormat="1">
      <c r="B458" s="221"/>
      <c r="C458" s="222"/>
      <c r="D458" s="218" t="s">
        <v>144</v>
      </c>
      <c r="E458" s="223" t="s">
        <v>1</v>
      </c>
      <c r="F458" s="224" t="s">
        <v>480</v>
      </c>
      <c r="G458" s="222"/>
      <c r="H458" s="223" t="s">
        <v>1</v>
      </c>
      <c r="I458" s="225"/>
      <c r="J458" s="222"/>
      <c r="K458" s="222"/>
      <c r="L458" s="226"/>
      <c r="M458" s="227"/>
      <c r="N458" s="228"/>
      <c r="O458" s="228"/>
      <c r="P458" s="228"/>
      <c r="Q458" s="228"/>
      <c r="R458" s="228"/>
      <c r="S458" s="228"/>
      <c r="T458" s="229"/>
      <c r="AT458" s="230" t="s">
        <v>144</v>
      </c>
      <c r="AU458" s="230" t="s">
        <v>81</v>
      </c>
      <c r="AV458" s="11" t="s">
        <v>79</v>
      </c>
      <c r="AW458" s="11" t="s">
        <v>33</v>
      </c>
      <c r="AX458" s="11" t="s">
        <v>72</v>
      </c>
      <c r="AY458" s="230" t="s">
        <v>133</v>
      </c>
    </row>
    <row r="459" s="12" customFormat="1">
      <c r="B459" s="231"/>
      <c r="C459" s="232"/>
      <c r="D459" s="218" t="s">
        <v>144</v>
      </c>
      <c r="E459" s="233" t="s">
        <v>1</v>
      </c>
      <c r="F459" s="234" t="s">
        <v>481</v>
      </c>
      <c r="G459" s="232"/>
      <c r="H459" s="235">
        <v>810.49199999999996</v>
      </c>
      <c r="I459" s="236"/>
      <c r="J459" s="232"/>
      <c r="K459" s="232"/>
      <c r="L459" s="237"/>
      <c r="M459" s="238"/>
      <c r="N459" s="239"/>
      <c r="O459" s="239"/>
      <c r="P459" s="239"/>
      <c r="Q459" s="239"/>
      <c r="R459" s="239"/>
      <c r="S459" s="239"/>
      <c r="T459" s="240"/>
      <c r="AT459" s="241" t="s">
        <v>144</v>
      </c>
      <c r="AU459" s="241" t="s">
        <v>81</v>
      </c>
      <c r="AV459" s="12" t="s">
        <v>81</v>
      </c>
      <c r="AW459" s="12" t="s">
        <v>33</v>
      </c>
      <c r="AX459" s="12" t="s">
        <v>72</v>
      </c>
      <c r="AY459" s="241" t="s">
        <v>133</v>
      </c>
    </row>
    <row r="460" s="12" customFormat="1">
      <c r="B460" s="231"/>
      <c r="C460" s="232"/>
      <c r="D460" s="218" t="s">
        <v>144</v>
      </c>
      <c r="E460" s="233" t="s">
        <v>1</v>
      </c>
      <c r="F460" s="234" t="s">
        <v>482</v>
      </c>
      <c r="G460" s="232"/>
      <c r="H460" s="235">
        <v>154.19999999999999</v>
      </c>
      <c r="I460" s="236"/>
      <c r="J460" s="232"/>
      <c r="K460" s="232"/>
      <c r="L460" s="237"/>
      <c r="M460" s="238"/>
      <c r="N460" s="239"/>
      <c r="O460" s="239"/>
      <c r="P460" s="239"/>
      <c r="Q460" s="239"/>
      <c r="R460" s="239"/>
      <c r="S460" s="239"/>
      <c r="T460" s="240"/>
      <c r="AT460" s="241" t="s">
        <v>144</v>
      </c>
      <c r="AU460" s="241" t="s">
        <v>81</v>
      </c>
      <c r="AV460" s="12" t="s">
        <v>81</v>
      </c>
      <c r="AW460" s="12" t="s">
        <v>33</v>
      </c>
      <c r="AX460" s="12" t="s">
        <v>72</v>
      </c>
      <c r="AY460" s="241" t="s">
        <v>133</v>
      </c>
    </row>
    <row r="461" s="12" customFormat="1">
      <c r="B461" s="231"/>
      <c r="C461" s="232"/>
      <c r="D461" s="218" t="s">
        <v>144</v>
      </c>
      <c r="E461" s="233" t="s">
        <v>1</v>
      </c>
      <c r="F461" s="234" t="s">
        <v>483</v>
      </c>
      <c r="G461" s="232"/>
      <c r="H461" s="235">
        <v>260.267</v>
      </c>
      <c r="I461" s="236"/>
      <c r="J461" s="232"/>
      <c r="K461" s="232"/>
      <c r="L461" s="237"/>
      <c r="M461" s="238"/>
      <c r="N461" s="239"/>
      <c r="O461" s="239"/>
      <c r="P461" s="239"/>
      <c r="Q461" s="239"/>
      <c r="R461" s="239"/>
      <c r="S461" s="239"/>
      <c r="T461" s="240"/>
      <c r="AT461" s="241" t="s">
        <v>144</v>
      </c>
      <c r="AU461" s="241" t="s">
        <v>81</v>
      </c>
      <c r="AV461" s="12" t="s">
        <v>81</v>
      </c>
      <c r="AW461" s="12" t="s">
        <v>33</v>
      </c>
      <c r="AX461" s="12" t="s">
        <v>72</v>
      </c>
      <c r="AY461" s="241" t="s">
        <v>133</v>
      </c>
    </row>
    <row r="462" s="12" customFormat="1">
      <c r="B462" s="231"/>
      <c r="C462" s="232"/>
      <c r="D462" s="218" t="s">
        <v>144</v>
      </c>
      <c r="E462" s="233" t="s">
        <v>1</v>
      </c>
      <c r="F462" s="234" t="s">
        <v>484</v>
      </c>
      <c r="G462" s="232"/>
      <c r="H462" s="235">
        <v>63.874000000000002</v>
      </c>
      <c r="I462" s="236"/>
      <c r="J462" s="232"/>
      <c r="K462" s="232"/>
      <c r="L462" s="237"/>
      <c r="M462" s="238"/>
      <c r="N462" s="239"/>
      <c r="O462" s="239"/>
      <c r="P462" s="239"/>
      <c r="Q462" s="239"/>
      <c r="R462" s="239"/>
      <c r="S462" s="239"/>
      <c r="T462" s="240"/>
      <c r="AT462" s="241" t="s">
        <v>144</v>
      </c>
      <c r="AU462" s="241" t="s">
        <v>81</v>
      </c>
      <c r="AV462" s="12" t="s">
        <v>81</v>
      </c>
      <c r="AW462" s="12" t="s">
        <v>33</v>
      </c>
      <c r="AX462" s="12" t="s">
        <v>72</v>
      </c>
      <c r="AY462" s="241" t="s">
        <v>133</v>
      </c>
    </row>
    <row r="463" s="12" customFormat="1">
      <c r="B463" s="231"/>
      <c r="C463" s="232"/>
      <c r="D463" s="218" t="s">
        <v>144</v>
      </c>
      <c r="E463" s="233" t="s">
        <v>1</v>
      </c>
      <c r="F463" s="234" t="s">
        <v>485</v>
      </c>
      <c r="G463" s="232"/>
      <c r="H463" s="235">
        <v>297.87599999999998</v>
      </c>
      <c r="I463" s="236"/>
      <c r="J463" s="232"/>
      <c r="K463" s="232"/>
      <c r="L463" s="237"/>
      <c r="M463" s="238"/>
      <c r="N463" s="239"/>
      <c r="O463" s="239"/>
      <c r="P463" s="239"/>
      <c r="Q463" s="239"/>
      <c r="R463" s="239"/>
      <c r="S463" s="239"/>
      <c r="T463" s="240"/>
      <c r="AT463" s="241" t="s">
        <v>144</v>
      </c>
      <c r="AU463" s="241" t="s">
        <v>81</v>
      </c>
      <c r="AV463" s="12" t="s">
        <v>81</v>
      </c>
      <c r="AW463" s="12" t="s">
        <v>33</v>
      </c>
      <c r="AX463" s="12" t="s">
        <v>72</v>
      </c>
      <c r="AY463" s="241" t="s">
        <v>133</v>
      </c>
    </row>
    <row r="464" s="12" customFormat="1">
      <c r="B464" s="231"/>
      <c r="C464" s="232"/>
      <c r="D464" s="218" t="s">
        <v>144</v>
      </c>
      <c r="E464" s="233" t="s">
        <v>1</v>
      </c>
      <c r="F464" s="234" t="s">
        <v>486</v>
      </c>
      <c r="G464" s="232"/>
      <c r="H464" s="235">
        <v>116.524</v>
      </c>
      <c r="I464" s="236"/>
      <c r="J464" s="232"/>
      <c r="K464" s="232"/>
      <c r="L464" s="237"/>
      <c r="M464" s="238"/>
      <c r="N464" s="239"/>
      <c r="O464" s="239"/>
      <c r="P464" s="239"/>
      <c r="Q464" s="239"/>
      <c r="R464" s="239"/>
      <c r="S464" s="239"/>
      <c r="T464" s="240"/>
      <c r="AT464" s="241" t="s">
        <v>144</v>
      </c>
      <c r="AU464" s="241" t="s">
        <v>81</v>
      </c>
      <c r="AV464" s="12" t="s">
        <v>81</v>
      </c>
      <c r="AW464" s="12" t="s">
        <v>33</v>
      </c>
      <c r="AX464" s="12" t="s">
        <v>72</v>
      </c>
      <c r="AY464" s="241" t="s">
        <v>133</v>
      </c>
    </row>
    <row r="465" s="12" customFormat="1">
      <c r="B465" s="231"/>
      <c r="C465" s="232"/>
      <c r="D465" s="218" t="s">
        <v>144</v>
      </c>
      <c r="E465" s="233" t="s">
        <v>1</v>
      </c>
      <c r="F465" s="234" t="s">
        <v>487</v>
      </c>
      <c r="G465" s="232"/>
      <c r="H465" s="235">
        <v>177.23599999999999</v>
      </c>
      <c r="I465" s="236"/>
      <c r="J465" s="232"/>
      <c r="K465" s="232"/>
      <c r="L465" s="237"/>
      <c r="M465" s="238"/>
      <c r="N465" s="239"/>
      <c r="O465" s="239"/>
      <c r="P465" s="239"/>
      <c r="Q465" s="239"/>
      <c r="R465" s="239"/>
      <c r="S465" s="239"/>
      <c r="T465" s="240"/>
      <c r="AT465" s="241" t="s">
        <v>144</v>
      </c>
      <c r="AU465" s="241" t="s">
        <v>81</v>
      </c>
      <c r="AV465" s="12" t="s">
        <v>81</v>
      </c>
      <c r="AW465" s="12" t="s">
        <v>33</v>
      </c>
      <c r="AX465" s="12" t="s">
        <v>72</v>
      </c>
      <c r="AY465" s="241" t="s">
        <v>133</v>
      </c>
    </row>
    <row r="466" s="12" customFormat="1">
      <c r="B466" s="231"/>
      <c r="C466" s="232"/>
      <c r="D466" s="218" t="s">
        <v>144</v>
      </c>
      <c r="E466" s="233" t="s">
        <v>1</v>
      </c>
      <c r="F466" s="234" t="s">
        <v>488</v>
      </c>
      <c r="G466" s="232"/>
      <c r="H466" s="235">
        <v>139.416</v>
      </c>
      <c r="I466" s="236"/>
      <c r="J466" s="232"/>
      <c r="K466" s="232"/>
      <c r="L466" s="237"/>
      <c r="M466" s="238"/>
      <c r="N466" s="239"/>
      <c r="O466" s="239"/>
      <c r="P466" s="239"/>
      <c r="Q466" s="239"/>
      <c r="R466" s="239"/>
      <c r="S466" s="239"/>
      <c r="T466" s="240"/>
      <c r="AT466" s="241" t="s">
        <v>144</v>
      </c>
      <c r="AU466" s="241" t="s">
        <v>81</v>
      </c>
      <c r="AV466" s="12" t="s">
        <v>81</v>
      </c>
      <c r="AW466" s="12" t="s">
        <v>33</v>
      </c>
      <c r="AX466" s="12" t="s">
        <v>72</v>
      </c>
      <c r="AY466" s="241" t="s">
        <v>133</v>
      </c>
    </row>
    <row r="467" s="12" customFormat="1">
      <c r="B467" s="231"/>
      <c r="C467" s="232"/>
      <c r="D467" s="218" t="s">
        <v>144</v>
      </c>
      <c r="E467" s="233" t="s">
        <v>1</v>
      </c>
      <c r="F467" s="234" t="s">
        <v>489</v>
      </c>
      <c r="G467" s="232"/>
      <c r="H467" s="235">
        <v>7.4969999999999999</v>
      </c>
      <c r="I467" s="236"/>
      <c r="J467" s="232"/>
      <c r="K467" s="232"/>
      <c r="L467" s="237"/>
      <c r="M467" s="238"/>
      <c r="N467" s="239"/>
      <c r="O467" s="239"/>
      <c r="P467" s="239"/>
      <c r="Q467" s="239"/>
      <c r="R467" s="239"/>
      <c r="S467" s="239"/>
      <c r="T467" s="240"/>
      <c r="AT467" s="241" t="s">
        <v>144</v>
      </c>
      <c r="AU467" s="241" t="s">
        <v>81</v>
      </c>
      <c r="AV467" s="12" t="s">
        <v>81</v>
      </c>
      <c r="AW467" s="12" t="s">
        <v>33</v>
      </c>
      <c r="AX467" s="12" t="s">
        <v>72</v>
      </c>
      <c r="AY467" s="241" t="s">
        <v>133</v>
      </c>
    </row>
    <row r="468" s="12" customFormat="1">
      <c r="B468" s="231"/>
      <c r="C468" s="232"/>
      <c r="D468" s="218" t="s">
        <v>144</v>
      </c>
      <c r="E468" s="233" t="s">
        <v>1</v>
      </c>
      <c r="F468" s="234" t="s">
        <v>490</v>
      </c>
      <c r="G468" s="232"/>
      <c r="H468" s="235">
        <v>42.625</v>
      </c>
      <c r="I468" s="236"/>
      <c r="J468" s="232"/>
      <c r="K468" s="232"/>
      <c r="L468" s="237"/>
      <c r="M468" s="238"/>
      <c r="N468" s="239"/>
      <c r="O468" s="239"/>
      <c r="P468" s="239"/>
      <c r="Q468" s="239"/>
      <c r="R468" s="239"/>
      <c r="S468" s="239"/>
      <c r="T468" s="240"/>
      <c r="AT468" s="241" t="s">
        <v>144</v>
      </c>
      <c r="AU468" s="241" t="s">
        <v>81</v>
      </c>
      <c r="AV468" s="12" t="s">
        <v>81</v>
      </c>
      <c r="AW468" s="12" t="s">
        <v>33</v>
      </c>
      <c r="AX468" s="12" t="s">
        <v>72</v>
      </c>
      <c r="AY468" s="241" t="s">
        <v>133</v>
      </c>
    </row>
    <row r="469" s="11" customFormat="1">
      <c r="B469" s="221"/>
      <c r="C469" s="222"/>
      <c r="D469" s="218" t="s">
        <v>144</v>
      </c>
      <c r="E469" s="223" t="s">
        <v>1</v>
      </c>
      <c r="F469" s="224" t="s">
        <v>422</v>
      </c>
      <c r="G469" s="222"/>
      <c r="H469" s="223" t="s">
        <v>1</v>
      </c>
      <c r="I469" s="225"/>
      <c r="J469" s="222"/>
      <c r="K469" s="222"/>
      <c r="L469" s="226"/>
      <c r="M469" s="227"/>
      <c r="N469" s="228"/>
      <c r="O469" s="228"/>
      <c r="P469" s="228"/>
      <c r="Q469" s="228"/>
      <c r="R469" s="228"/>
      <c r="S469" s="228"/>
      <c r="T469" s="229"/>
      <c r="AT469" s="230" t="s">
        <v>144</v>
      </c>
      <c r="AU469" s="230" t="s">
        <v>81</v>
      </c>
      <c r="AV469" s="11" t="s">
        <v>79</v>
      </c>
      <c r="AW469" s="11" t="s">
        <v>33</v>
      </c>
      <c r="AX469" s="11" t="s">
        <v>72</v>
      </c>
      <c r="AY469" s="230" t="s">
        <v>133</v>
      </c>
    </row>
    <row r="470" s="12" customFormat="1">
      <c r="B470" s="231"/>
      <c r="C470" s="232"/>
      <c r="D470" s="218" t="s">
        <v>144</v>
      </c>
      <c r="E470" s="233" t="s">
        <v>1</v>
      </c>
      <c r="F470" s="234" t="s">
        <v>491</v>
      </c>
      <c r="G470" s="232"/>
      <c r="H470" s="235">
        <v>17.899999999999999</v>
      </c>
      <c r="I470" s="236"/>
      <c r="J470" s="232"/>
      <c r="K470" s="232"/>
      <c r="L470" s="237"/>
      <c r="M470" s="238"/>
      <c r="N470" s="239"/>
      <c r="O470" s="239"/>
      <c r="P470" s="239"/>
      <c r="Q470" s="239"/>
      <c r="R470" s="239"/>
      <c r="S470" s="239"/>
      <c r="T470" s="240"/>
      <c r="AT470" s="241" t="s">
        <v>144</v>
      </c>
      <c r="AU470" s="241" t="s">
        <v>81</v>
      </c>
      <c r="AV470" s="12" t="s">
        <v>81</v>
      </c>
      <c r="AW470" s="12" t="s">
        <v>33</v>
      </c>
      <c r="AX470" s="12" t="s">
        <v>72</v>
      </c>
      <c r="AY470" s="241" t="s">
        <v>133</v>
      </c>
    </row>
    <row r="471" s="12" customFormat="1">
      <c r="B471" s="231"/>
      <c r="C471" s="232"/>
      <c r="D471" s="218" t="s">
        <v>144</v>
      </c>
      <c r="E471" s="233" t="s">
        <v>1</v>
      </c>
      <c r="F471" s="234" t="s">
        <v>492</v>
      </c>
      <c r="G471" s="232"/>
      <c r="H471" s="235">
        <v>26.949000000000002</v>
      </c>
      <c r="I471" s="236"/>
      <c r="J471" s="232"/>
      <c r="K471" s="232"/>
      <c r="L471" s="237"/>
      <c r="M471" s="238"/>
      <c r="N471" s="239"/>
      <c r="O471" s="239"/>
      <c r="P471" s="239"/>
      <c r="Q471" s="239"/>
      <c r="R471" s="239"/>
      <c r="S471" s="239"/>
      <c r="T471" s="240"/>
      <c r="AT471" s="241" t="s">
        <v>144</v>
      </c>
      <c r="AU471" s="241" t="s">
        <v>81</v>
      </c>
      <c r="AV471" s="12" t="s">
        <v>81</v>
      </c>
      <c r="AW471" s="12" t="s">
        <v>33</v>
      </c>
      <c r="AX471" s="12" t="s">
        <v>72</v>
      </c>
      <c r="AY471" s="241" t="s">
        <v>133</v>
      </c>
    </row>
    <row r="472" s="11" customFormat="1">
      <c r="B472" s="221"/>
      <c r="C472" s="222"/>
      <c r="D472" s="218" t="s">
        <v>144</v>
      </c>
      <c r="E472" s="223" t="s">
        <v>1</v>
      </c>
      <c r="F472" s="224" t="s">
        <v>493</v>
      </c>
      <c r="G472" s="222"/>
      <c r="H472" s="223" t="s">
        <v>1</v>
      </c>
      <c r="I472" s="225"/>
      <c r="J472" s="222"/>
      <c r="K472" s="222"/>
      <c r="L472" s="226"/>
      <c r="M472" s="227"/>
      <c r="N472" s="228"/>
      <c r="O472" s="228"/>
      <c r="P472" s="228"/>
      <c r="Q472" s="228"/>
      <c r="R472" s="228"/>
      <c r="S472" s="228"/>
      <c r="T472" s="229"/>
      <c r="AT472" s="230" t="s">
        <v>144</v>
      </c>
      <c r="AU472" s="230" t="s">
        <v>81</v>
      </c>
      <c r="AV472" s="11" t="s">
        <v>79</v>
      </c>
      <c r="AW472" s="11" t="s">
        <v>33</v>
      </c>
      <c r="AX472" s="11" t="s">
        <v>72</v>
      </c>
      <c r="AY472" s="230" t="s">
        <v>133</v>
      </c>
    </row>
    <row r="473" s="12" customFormat="1">
      <c r="B473" s="231"/>
      <c r="C473" s="232"/>
      <c r="D473" s="218" t="s">
        <v>144</v>
      </c>
      <c r="E473" s="233" t="s">
        <v>1</v>
      </c>
      <c r="F473" s="234" t="s">
        <v>494</v>
      </c>
      <c r="G473" s="232"/>
      <c r="H473" s="235">
        <v>9.3599999999999994</v>
      </c>
      <c r="I473" s="236"/>
      <c r="J473" s="232"/>
      <c r="K473" s="232"/>
      <c r="L473" s="237"/>
      <c r="M473" s="238"/>
      <c r="N473" s="239"/>
      <c r="O473" s="239"/>
      <c r="P473" s="239"/>
      <c r="Q473" s="239"/>
      <c r="R473" s="239"/>
      <c r="S473" s="239"/>
      <c r="T473" s="240"/>
      <c r="AT473" s="241" t="s">
        <v>144</v>
      </c>
      <c r="AU473" s="241" t="s">
        <v>81</v>
      </c>
      <c r="AV473" s="12" t="s">
        <v>81</v>
      </c>
      <c r="AW473" s="12" t="s">
        <v>33</v>
      </c>
      <c r="AX473" s="12" t="s">
        <v>72</v>
      </c>
      <c r="AY473" s="241" t="s">
        <v>133</v>
      </c>
    </row>
    <row r="474" s="12" customFormat="1">
      <c r="B474" s="231"/>
      <c r="C474" s="232"/>
      <c r="D474" s="218" t="s">
        <v>144</v>
      </c>
      <c r="E474" s="233" t="s">
        <v>1</v>
      </c>
      <c r="F474" s="234" t="s">
        <v>495</v>
      </c>
      <c r="G474" s="232"/>
      <c r="H474" s="235">
        <v>30.974</v>
      </c>
      <c r="I474" s="236"/>
      <c r="J474" s="232"/>
      <c r="K474" s="232"/>
      <c r="L474" s="237"/>
      <c r="M474" s="238"/>
      <c r="N474" s="239"/>
      <c r="O474" s="239"/>
      <c r="P474" s="239"/>
      <c r="Q474" s="239"/>
      <c r="R474" s="239"/>
      <c r="S474" s="239"/>
      <c r="T474" s="240"/>
      <c r="AT474" s="241" t="s">
        <v>144</v>
      </c>
      <c r="AU474" s="241" t="s">
        <v>81</v>
      </c>
      <c r="AV474" s="12" t="s">
        <v>81</v>
      </c>
      <c r="AW474" s="12" t="s">
        <v>33</v>
      </c>
      <c r="AX474" s="12" t="s">
        <v>72</v>
      </c>
      <c r="AY474" s="241" t="s">
        <v>133</v>
      </c>
    </row>
    <row r="475" s="12" customFormat="1">
      <c r="B475" s="231"/>
      <c r="C475" s="232"/>
      <c r="D475" s="218" t="s">
        <v>144</v>
      </c>
      <c r="E475" s="233" t="s">
        <v>1</v>
      </c>
      <c r="F475" s="234" t="s">
        <v>496</v>
      </c>
      <c r="G475" s="232"/>
      <c r="H475" s="235">
        <v>19.641999999999999</v>
      </c>
      <c r="I475" s="236"/>
      <c r="J475" s="232"/>
      <c r="K475" s="232"/>
      <c r="L475" s="237"/>
      <c r="M475" s="238"/>
      <c r="N475" s="239"/>
      <c r="O475" s="239"/>
      <c r="P475" s="239"/>
      <c r="Q475" s="239"/>
      <c r="R475" s="239"/>
      <c r="S475" s="239"/>
      <c r="T475" s="240"/>
      <c r="AT475" s="241" t="s">
        <v>144</v>
      </c>
      <c r="AU475" s="241" t="s">
        <v>81</v>
      </c>
      <c r="AV475" s="12" t="s">
        <v>81</v>
      </c>
      <c r="AW475" s="12" t="s">
        <v>33</v>
      </c>
      <c r="AX475" s="12" t="s">
        <v>72</v>
      </c>
      <c r="AY475" s="241" t="s">
        <v>133</v>
      </c>
    </row>
    <row r="476" s="12" customFormat="1">
      <c r="B476" s="231"/>
      <c r="C476" s="232"/>
      <c r="D476" s="218" t="s">
        <v>144</v>
      </c>
      <c r="E476" s="233" t="s">
        <v>1</v>
      </c>
      <c r="F476" s="234" t="s">
        <v>497</v>
      </c>
      <c r="G476" s="232"/>
      <c r="H476" s="235">
        <v>6.048</v>
      </c>
      <c r="I476" s="236"/>
      <c r="J476" s="232"/>
      <c r="K476" s="232"/>
      <c r="L476" s="237"/>
      <c r="M476" s="238"/>
      <c r="N476" s="239"/>
      <c r="O476" s="239"/>
      <c r="P476" s="239"/>
      <c r="Q476" s="239"/>
      <c r="R476" s="239"/>
      <c r="S476" s="239"/>
      <c r="T476" s="240"/>
      <c r="AT476" s="241" t="s">
        <v>144</v>
      </c>
      <c r="AU476" s="241" t="s">
        <v>81</v>
      </c>
      <c r="AV476" s="12" t="s">
        <v>81</v>
      </c>
      <c r="AW476" s="12" t="s">
        <v>33</v>
      </c>
      <c r="AX476" s="12" t="s">
        <v>72</v>
      </c>
      <c r="AY476" s="241" t="s">
        <v>133</v>
      </c>
    </row>
    <row r="477" s="13" customFormat="1">
      <c r="B477" s="242"/>
      <c r="C477" s="243"/>
      <c r="D477" s="218" t="s">
        <v>144</v>
      </c>
      <c r="E477" s="244" t="s">
        <v>1</v>
      </c>
      <c r="F477" s="245" t="s">
        <v>149</v>
      </c>
      <c r="G477" s="243"/>
      <c r="H477" s="246">
        <v>2180.8800000000001</v>
      </c>
      <c r="I477" s="247"/>
      <c r="J477" s="243"/>
      <c r="K477" s="243"/>
      <c r="L477" s="248"/>
      <c r="M477" s="249"/>
      <c r="N477" s="250"/>
      <c r="O477" s="250"/>
      <c r="P477" s="250"/>
      <c r="Q477" s="250"/>
      <c r="R477" s="250"/>
      <c r="S477" s="250"/>
      <c r="T477" s="251"/>
      <c r="AT477" s="252" t="s">
        <v>144</v>
      </c>
      <c r="AU477" s="252" t="s">
        <v>81</v>
      </c>
      <c r="AV477" s="13" t="s">
        <v>140</v>
      </c>
      <c r="AW477" s="13" t="s">
        <v>33</v>
      </c>
      <c r="AX477" s="13" t="s">
        <v>79</v>
      </c>
      <c r="AY477" s="252" t="s">
        <v>133</v>
      </c>
    </row>
    <row r="478" s="1" customFormat="1" ht="16.5" customHeight="1">
      <c r="B478" s="37"/>
      <c r="C478" s="253" t="s">
        <v>498</v>
      </c>
      <c r="D478" s="253" t="s">
        <v>499</v>
      </c>
      <c r="E478" s="254" t="s">
        <v>500</v>
      </c>
      <c r="F478" s="255" t="s">
        <v>501</v>
      </c>
      <c r="G478" s="256" t="s">
        <v>502</v>
      </c>
      <c r="H478" s="257">
        <v>4276.5100000000002</v>
      </c>
      <c r="I478" s="258"/>
      <c r="J478" s="259">
        <f>ROUND(I478*H478,2)</f>
        <v>0</v>
      </c>
      <c r="K478" s="255" t="s">
        <v>159</v>
      </c>
      <c r="L478" s="260"/>
      <c r="M478" s="261" t="s">
        <v>1</v>
      </c>
      <c r="N478" s="262" t="s">
        <v>43</v>
      </c>
      <c r="O478" s="78"/>
      <c r="P478" s="215">
        <f>O478*H478</f>
        <v>0</v>
      </c>
      <c r="Q478" s="215">
        <v>1</v>
      </c>
      <c r="R478" s="215">
        <f>Q478*H478</f>
        <v>4276.5100000000002</v>
      </c>
      <c r="S478" s="215">
        <v>0</v>
      </c>
      <c r="T478" s="216">
        <f>S478*H478</f>
        <v>0</v>
      </c>
      <c r="AR478" s="16" t="s">
        <v>188</v>
      </c>
      <c r="AT478" s="16" t="s">
        <v>499</v>
      </c>
      <c r="AU478" s="16" t="s">
        <v>81</v>
      </c>
      <c r="AY478" s="16" t="s">
        <v>133</v>
      </c>
      <c r="BE478" s="217">
        <f>IF(N478="základní",J478,0)</f>
        <v>0</v>
      </c>
      <c r="BF478" s="217">
        <f>IF(N478="snížená",J478,0)</f>
        <v>0</v>
      </c>
      <c r="BG478" s="217">
        <f>IF(N478="zákl. přenesená",J478,0)</f>
        <v>0</v>
      </c>
      <c r="BH478" s="217">
        <f>IF(N478="sníž. přenesená",J478,0)</f>
        <v>0</v>
      </c>
      <c r="BI478" s="217">
        <f>IF(N478="nulová",J478,0)</f>
        <v>0</v>
      </c>
      <c r="BJ478" s="16" t="s">
        <v>79</v>
      </c>
      <c r="BK478" s="217">
        <f>ROUND(I478*H478,2)</f>
        <v>0</v>
      </c>
      <c r="BL478" s="16" t="s">
        <v>140</v>
      </c>
      <c r="BM478" s="16" t="s">
        <v>503</v>
      </c>
    </row>
    <row r="479" s="1" customFormat="1">
      <c r="B479" s="37"/>
      <c r="C479" s="38"/>
      <c r="D479" s="218" t="s">
        <v>142</v>
      </c>
      <c r="E479" s="38"/>
      <c r="F479" s="219" t="s">
        <v>504</v>
      </c>
      <c r="G479" s="38"/>
      <c r="H479" s="38"/>
      <c r="I479" s="131"/>
      <c r="J479" s="38"/>
      <c r="K479" s="38"/>
      <c r="L479" s="42"/>
      <c r="M479" s="220"/>
      <c r="N479" s="78"/>
      <c r="O479" s="78"/>
      <c r="P479" s="78"/>
      <c r="Q479" s="78"/>
      <c r="R479" s="78"/>
      <c r="S479" s="78"/>
      <c r="T479" s="79"/>
      <c r="AT479" s="16" t="s">
        <v>142</v>
      </c>
      <c r="AU479" s="16" t="s">
        <v>81</v>
      </c>
    </row>
    <row r="480" s="11" customFormat="1">
      <c r="B480" s="221"/>
      <c r="C480" s="222"/>
      <c r="D480" s="218" t="s">
        <v>144</v>
      </c>
      <c r="E480" s="223" t="s">
        <v>1</v>
      </c>
      <c r="F480" s="224" t="s">
        <v>479</v>
      </c>
      <c r="G480" s="222"/>
      <c r="H480" s="223" t="s">
        <v>1</v>
      </c>
      <c r="I480" s="225"/>
      <c r="J480" s="222"/>
      <c r="K480" s="222"/>
      <c r="L480" s="226"/>
      <c r="M480" s="227"/>
      <c r="N480" s="228"/>
      <c r="O480" s="228"/>
      <c r="P480" s="228"/>
      <c r="Q480" s="228"/>
      <c r="R480" s="228"/>
      <c r="S480" s="228"/>
      <c r="T480" s="229"/>
      <c r="AT480" s="230" t="s">
        <v>144</v>
      </c>
      <c r="AU480" s="230" t="s">
        <v>81</v>
      </c>
      <c r="AV480" s="11" t="s">
        <v>79</v>
      </c>
      <c r="AW480" s="11" t="s">
        <v>33</v>
      </c>
      <c r="AX480" s="11" t="s">
        <v>72</v>
      </c>
      <c r="AY480" s="230" t="s">
        <v>133</v>
      </c>
    </row>
    <row r="481" s="11" customFormat="1">
      <c r="B481" s="221"/>
      <c r="C481" s="222"/>
      <c r="D481" s="218" t="s">
        <v>144</v>
      </c>
      <c r="E481" s="223" t="s">
        <v>1</v>
      </c>
      <c r="F481" s="224" t="s">
        <v>480</v>
      </c>
      <c r="G481" s="222"/>
      <c r="H481" s="223" t="s">
        <v>1</v>
      </c>
      <c r="I481" s="225"/>
      <c r="J481" s="222"/>
      <c r="K481" s="222"/>
      <c r="L481" s="226"/>
      <c r="M481" s="227"/>
      <c r="N481" s="228"/>
      <c r="O481" s="228"/>
      <c r="P481" s="228"/>
      <c r="Q481" s="228"/>
      <c r="R481" s="228"/>
      <c r="S481" s="228"/>
      <c r="T481" s="229"/>
      <c r="AT481" s="230" t="s">
        <v>144</v>
      </c>
      <c r="AU481" s="230" t="s">
        <v>81</v>
      </c>
      <c r="AV481" s="11" t="s">
        <v>79</v>
      </c>
      <c r="AW481" s="11" t="s">
        <v>33</v>
      </c>
      <c r="AX481" s="11" t="s">
        <v>72</v>
      </c>
      <c r="AY481" s="230" t="s">
        <v>133</v>
      </c>
    </row>
    <row r="482" s="12" customFormat="1">
      <c r="B482" s="231"/>
      <c r="C482" s="232"/>
      <c r="D482" s="218" t="s">
        <v>144</v>
      </c>
      <c r="E482" s="233" t="s">
        <v>1</v>
      </c>
      <c r="F482" s="234" t="s">
        <v>481</v>
      </c>
      <c r="G482" s="232"/>
      <c r="H482" s="235">
        <v>810.49199999999996</v>
      </c>
      <c r="I482" s="236"/>
      <c r="J482" s="232"/>
      <c r="K482" s="232"/>
      <c r="L482" s="237"/>
      <c r="M482" s="238"/>
      <c r="N482" s="239"/>
      <c r="O482" s="239"/>
      <c r="P482" s="239"/>
      <c r="Q482" s="239"/>
      <c r="R482" s="239"/>
      <c r="S482" s="239"/>
      <c r="T482" s="240"/>
      <c r="AT482" s="241" t="s">
        <v>144</v>
      </c>
      <c r="AU482" s="241" t="s">
        <v>81</v>
      </c>
      <c r="AV482" s="12" t="s">
        <v>81</v>
      </c>
      <c r="AW482" s="12" t="s">
        <v>33</v>
      </c>
      <c r="AX482" s="12" t="s">
        <v>72</v>
      </c>
      <c r="AY482" s="241" t="s">
        <v>133</v>
      </c>
    </row>
    <row r="483" s="12" customFormat="1">
      <c r="B483" s="231"/>
      <c r="C483" s="232"/>
      <c r="D483" s="218" t="s">
        <v>144</v>
      </c>
      <c r="E483" s="233" t="s">
        <v>1</v>
      </c>
      <c r="F483" s="234" t="s">
        <v>482</v>
      </c>
      <c r="G483" s="232"/>
      <c r="H483" s="235">
        <v>154.19999999999999</v>
      </c>
      <c r="I483" s="236"/>
      <c r="J483" s="232"/>
      <c r="K483" s="232"/>
      <c r="L483" s="237"/>
      <c r="M483" s="238"/>
      <c r="N483" s="239"/>
      <c r="O483" s="239"/>
      <c r="P483" s="239"/>
      <c r="Q483" s="239"/>
      <c r="R483" s="239"/>
      <c r="S483" s="239"/>
      <c r="T483" s="240"/>
      <c r="AT483" s="241" t="s">
        <v>144</v>
      </c>
      <c r="AU483" s="241" t="s">
        <v>81</v>
      </c>
      <c r="AV483" s="12" t="s">
        <v>81</v>
      </c>
      <c r="AW483" s="12" t="s">
        <v>33</v>
      </c>
      <c r="AX483" s="12" t="s">
        <v>72</v>
      </c>
      <c r="AY483" s="241" t="s">
        <v>133</v>
      </c>
    </row>
    <row r="484" s="12" customFormat="1">
      <c r="B484" s="231"/>
      <c r="C484" s="232"/>
      <c r="D484" s="218" t="s">
        <v>144</v>
      </c>
      <c r="E484" s="233" t="s">
        <v>1</v>
      </c>
      <c r="F484" s="234" t="s">
        <v>483</v>
      </c>
      <c r="G484" s="232"/>
      <c r="H484" s="235">
        <v>260.267</v>
      </c>
      <c r="I484" s="236"/>
      <c r="J484" s="232"/>
      <c r="K484" s="232"/>
      <c r="L484" s="237"/>
      <c r="M484" s="238"/>
      <c r="N484" s="239"/>
      <c r="O484" s="239"/>
      <c r="P484" s="239"/>
      <c r="Q484" s="239"/>
      <c r="R484" s="239"/>
      <c r="S484" s="239"/>
      <c r="T484" s="240"/>
      <c r="AT484" s="241" t="s">
        <v>144</v>
      </c>
      <c r="AU484" s="241" t="s">
        <v>81</v>
      </c>
      <c r="AV484" s="12" t="s">
        <v>81</v>
      </c>
      <c r="AW484" s="12" t="s">
        <v>33</v>
      </c>
      <c r="AX484" s="12" t="s">
        <v>72</v>
      </c>
      <c r="AY484" s="241" t="s">
        <v>133</v>
      </c>
    </row>
    <row r="485" s="12" customFormat="1">
      <c r="B485" s="231"/>
      <c r="C485" s="232"/>
      <c r="D485" s="218" t="s">
        <v>144</v>
      </c>
      <c r="E485" s="233" t="s">
        <v>1</v>
      </c>
      <c r="F485" s="234" t="s">
        <v>484</v>
      </c>
      <c r="G485" s="232"/>
      <c r="H485" s="235">
        <v>63.874000000000002</v>
      </c>
      <c r="I485" s="236"/>
      <c r="J485" s="232"/>
      <c r="K485" s="232"/>
      <c r="L485" s="237"/>
      <c r="M485" s="238"/>
      <c r="N485" s="239"/>
      <c r="O485" s="239"/>
      <c r="P485" s="239"/>
      <c r="Q485" s="239"/>
      <c r="R485" s="239"/>
      <c r="S485" s="239"/>
      <c r="T485" s="240"/>
      <c r="AT485" s="241" t="s">
        <v>144</v>
      </c>
      <c r="AU485" s="241" t="s">
        <v>81</v>
      </c>
      <c r="AV485" s="12" t="s">
        <v>81</v>
      </c>
      <c r="AW485" s="12" t="s">
        <v>33</v>
      </c>
      <c r="AX485" s="12" t="s">
        <v>72</v>
      </c>
      <c r="AY485" s="241" t="s">
        <v>133</v>
      </c>
    </row>
    <row r="486" s="12" customFormat="1">
      <c r="B486" s="231"/>
      <c r="C486" s="232"/>
      <c r="D486" s="218" t="s">
        <v>144</v>
      </c>
      <c r="E486" s="233" t="s">
        <v>1</v>
      </c>
      <c r="F486" s="234" t="s">
        <v>485</v>
      </c>
      <c r="G486" s="232"/>
      <c r="H486" s="235">
        <v>297.87599999999998</v>
      </c>
      <c r="I486" s="236"/>
      <c r="J486" s="232"/>
      <c r="K486" s="232"/>
      <c r="L486" s="237"/>
      <c r="M486" s="238"/>
      <c r="N486" s="239"/>
      <c r="O486" s="239"/>
      <c r="P486" s="239"/>
      <c r="Q486" s="239"/>
      <c r="R486" s="239"/>
      <c r="S486" s="239"/>
      <c r="T486" s="240"/>
      <c r="AT486" s="241" t="s">
        <v>144</v>
      </c>
      <c r="AU486" s="241" t="s">
        <v>81</v>
      </c>
      <c r="AV486" s="12" t="s">
        <v>81</v>
      </c>
      <c r="AW486" s="12" t="s">
        <v>33</v>
      </c>
      <c r="AX486" s="12" t="s">
        <v>72</v>
      </c>
      <c r="AY486" s="241" t="s">
        <v>133</v>
      </c>
    </row>
    <row r="487" s="12" customFormat="1">
      <c r="B487" s="231"/>
      <c r="C487" s="232"/>
      <c r="D487" s="218" t="s">
        <v>144</v>
      </c>
      <c r="E487" s="233" t="s">
        <v>1</v>
      </c>
      <c r="F487" s="234" t="s">
        <v>486</v>
      </c>
      <c r="G487" s="232"/>
      <c r="H487" s="235">
        <v>116.524</v>
      </c>
      <c r="I487" s="236"/>
      <c r="J487" s="232"/>
      <c r="K487" s="232"/>
      <c r="L487" s="237"/>
      <c r="M487" s="238"/>
      <c r="N487" s="239"/>
      <c r="O487" s="239"/>
      <c r="P487" s="239"/>
      <c r="Q487" s="239"/>
      <c r="R487" s="239"/>
      <c r="S487" s="239"/>
      <c r="T487" s="240"/>
      <c r="AT487" s="241" t="s">
        <v>144</v>
      </c>
      <c r="AU487" s="241" t="s">
        <v>81</v>
      </c>
      <c r="AV487" s="12" t="s">
        <v>81</v>
      </c>
      <c r="AW487" s="12" t="s">
        <v>33</v>
      </c>
      <c r="AX487" s="12" t="s">
        <v>72</v>
      </c>
      <c r="AY487" s="241" t="s">
        <v>133</v>
      </c>
    </row>
    <row r="488" s="12" customFormat="1">
      <c r="B488" s="231"/>
      <c r="C488" s="232"/>
      <c r="D488" s="218" t="s">
        <v>144</v>
      </c>
      <c r="E488" s="233" t="s">
        <v>1</v>
      </c>
      <c r="F488" s="234" t="s">
        <v>487</v>
      </c>
      <c r="G488" s="232"/>
      <c r="H488" s="235">
        <v>177.23599999999999</v>
      </c>
      <c r="I488" s="236"/>
      <c r="J488" s="232"/>
      <c r="K488" s="232"/>
      <c r="L488" s="237"/>
      <c r="M488" s="238"/>
      <c r="N488" s="239"/>
      <c r="O488" s="239"/>
      <c r="P488" s="239"/>
      <c r="Q488" s="239"/>
      <c r="R488" s="239"/>
      <c r="S488" s="239"/>
      <c r="T488" s="240"/>
      <c r="AT488" s="241" t="s">
        <v>144</v>
      </c>
      <c r="AU488" s="241" t="s">
        <v>81</v>
      </c>
      <c r="AV488" s="12" t="s">
        <v>81</v>
      </c>
      <c r="AW488" s="12" t="s">
        <v>33</v>
      </c>
      <c r="AX488" s="12" t="s">
        <v>72</v>
      </c>
      <c r="AY488" s="241" t="s">
        <v>133</v>
      </c>
    </row>
    <row r="489" s="12" customFormat="1">
      <c r="B489" s="231"/>
      <c r="C489" s="232"/>
      <c r="D489" s="218" t="s">
        <v>144</v>
      </c>
      <c r="E489" s="233" t="s">
        <v>1</v>
      </c>
      <c r="F489" s="234" t="s">
        <v>488</v>
      </c>
      <c r="G489" s="232"/>
      <c r="H489" s="235">
        <v>139.416</v>
      </c>
      <c r="I489" s="236"/>
      <c r="J489" s="232"/>
      <c r="K489" s="232"/>
      <c r="L489" s="237"/>
      <c r="M489" s="238"/>
      <c r="N489" s="239"/>
      <c r="O489" s="239"/>
      <c r="P489" s="239"/>
      <c r="Q489" s="239"/>
      <c r="R489" s="239"/>
      <c r="S489" s="239"/>
      <c r="T489" s="240"/>
      <c r="AT489" s="241" t="s">
        <v>144</v>
      </c>
      <c r="AU489" s="241" t="s">
        <v>81</v>
      </c>
      <c r="AV489" s="12" t="s">
        <v>81</v>
      </c>
      <c r="AW489" s="12" t="s">
        <v>33</v>
      </c>
      <c r="AX489" s="12" t="s">
        <v>72</v>
      </c>
      <c r="AY489" s="241" t="s">
        <v>133</v>
      </c>
    </row>
    <row r="490" s="12" customFormat="1">
      <c r="B490" s="231"/>
      <c r="C490" s="232"/>
      <c r="D490" s="218" t="s">
        <v>144</v>
      </c>
      <c r="E490" s="233" t="s">
        <v>1</v>
      </c>
      <c r="F490" s="234" t="s">
        <v>489</v>
      </c>
      <c r="G490" s="232"/>
      <c r="H490" s="235">
        <v>7.4969999999999999</v>
      </c>
      <c r="I490" s="236"/>
      <c r="J490" s="232"/>
      <c r="K490" s="232"/>
      <c r="L490" s="237"/>
      <c r="M490" s="238"/>
      <c r="N490" s="239"/>
      <c r="O490" s="239"/>
      <c r="P490" s="239"/>
      <c r="Q490" s="239"/>
      <c r="R490" s="239"/>
      <c r="S490" s="239"/>
      <c r="T490" s="240"/>
      <c r="AT490" s="241" t="s">
        <v>144</v>
      </c>
      <c r="AU490" s="241" t="s">
        <v>81</v>
      </c>
      <c r="AV490" s="12" t="s">
        <v>81</v>
      </c>
      <c r="AW490" s="12" t="s">
        <v>33</v>
      </c>
      <c r="AX490" s="12" t="s">
        <v>72</v>
      </c>
      <c r="AY490" s="241" t="s">
        <v>133</v>
      </c>
    </row>
    <row r="491" s="11" customFormat="1">
      <c r="B491" s="221"/>
      <c r="C491" s="222"/>
      <c r="D491" s="218" t="s">
        <v>144</v>
      </c>
      <c r="E491" s="223" t="s">
        <v>1</v>
      </c>
      <c r="F491" s="224" t="s">
        <v>422</v>
      </c>
      <c r="G491" s="222"/>
      <c r="H491" s="223" t="s">
        <v>1</v>
      </c>
      <c r="I491" s="225"/>
      <c r="J491" s="222"/>
      <c r="K491" s="222"/>
      <c r="L491" s="226"/>
      <c r="M491" s="227"/>
      <c r="N491" s="228"/>
      <c r="O491" s="228"/>
      <c r="P491" s="228"/>
      <c r="Q491" s="228"/>
      <c r="R491" s="228"/>
      <c r="S491" s="228"/>
      <c r="T491" s="229"/>
      <c r="AT491" s="230" t="s">
        <v>144</v>
      </c>
      <c r="AU491" s="230" t="s">
        <v>81</v>
      </c>
      <c r="AV491" s="11" t="s">
        <v>79</v>
      </c>
      <c r="AW491" s="11" t="s">
        <v>33</v>
      </c>
      <c r="AX491" s="11" t="s">
        <v>72</v>
      </c>
      <c r="AY491" s="230" t="s">
        <v>133</v>
      </c>
    </row>
    <row r="492" s="12" customFormat="1">
      <c r="B492" s="231"/>
      <c r="C492" s="232"/>
      <c r="D492" s="218" t="s">
        <v>144</v>
      </c>
      <c r="E492" s="233" t="s">
        <v>1</v>
      </c>
      <c r="F492" s="234" t="s">
        <v>491</v>
      </c>
      <c r="G492" s="232"/>
      <c r="H492" s="235">
        <v>17.899999999999999</v>
      </c>
      <c r="I492" s="236"/>
      <c r="J492" s="232"/>
      <c r="K492" s="232"/>
      <c r="L492" s="237"/>
      <c r="M492" s="238"/>
      <c r="N492" s="239"/>
      <c r="O492" s="239"/>
      <c r="P492" s="239"/>
      <c r="Q492" s="239"/>
      <c r="R492" s="239"/>
      <c r="S492" s="239"/>
      <c r="T492" s="240"/>
      <c r="AT492" s="241" t="s">
        <v>144</v>
      </c>
      <c r="AU492" s="241" t="s">
        <v>81</v>
      </c>
      <c r="AV492" s="12" t="s">
        <v>81</v>
      </c>
      <c r="AW492" s="12" t="s">
        <v>33</v>
      </c>
      <c r="AX492" s="12" t="s">
        <v>72</v>
      </c>
      <c r="AY492" s="241" t="s">
        <v>133</v>
      </c>
    </row>
    <row r="493" s="12" customFormat="1">
      <c r="B493" s="231"/>
      <c r="C493" s="232"/>
      <c r="D493" s="218" t="s">
        <v>144</v>
      </c>
      <c r="E493" s="233" t="s">
        <v>1</v>
      </c>
      <c r="F493" s="234" t="s">
        <v>492</v>
      </c>
      <c r="G493" s="232"/>
      <c r="H493" s="235">
        <v>26.949000000000002</v>
      </c>
      <c r="I493" s="236"/>
      <c r="J493" s="232"/>
      <c r="K493" s="232"/>
      <c r="L493" s="237"/>
      <c r="M493" s="238"/>
      <c r="N493" s="239"/>
      <c r="O493" s="239"/>
      <c r="P493" s="239"/>
      <c r="Q493" s="239"/>
      <c r="R493" s="239"/>
      <c r="S493" s="239"/>
      <c r="T493" s="240"/>
      <c r="AT493" s="241" t="s">
        <v>144</v>
      </c>
      <c r="AU493" s="241" t="s">
        <v>81</v>
      </c>
      <c r="AV493" s="12" t="s">
        <v>81</v>
      </c>
      <c r="AW493" s="12" t="s">
        <v>33</v>
      </c>
      <c r="AX493" s="12" t="s">
        <v>72</v>
      </c>
      <c r="AY493" s="241" t="s">
        <v>133</v>
      </c>
    </row>
    <row r="494" s="11" customFormat="1">
      <c r="B494" s="221"/>
      <c r="C494" s="222"/>
      <c r="D494" s="218" t="s">
        <v>144</v>
      </c>
      <c r="E494" s="223" t="s">
        <v>1</v>
      </c>
      <c r="F494" s="224" t="s">
        <v>493</v>
      </c>
      <c r="G494" s="222"/>
      <c r="H494" s="223" t="s">
        <v>1</v>
      </c>
      <c r="I494" s="225"/>
      <c r="J494" s="222"/>
      <c r="K494" s="222"/>
      <c r="L494" s="226"/>
      <c r="M494" s="227"/>
      <c r="N494" s="228"/>
      <c r="O494" s="228"/>
      <c r="P494" s="228"/>
      <c r="Q494" s="228"/>
      <c r="R494" s="228"/>
      <c r="S494" s="228"/>
      <c r="T494" s="229"/>
      <c r="AT494" s="230" t="s">
        <v>144</v>
      </c>
      <c r="AU494" s="230" t="s">
        <v>81</v>
      </c>
      <c r="AV494" s="11" t="s">
        <v>79</v>
      </c>
      <c r="AW494" s="11" t="s">
        <v>33</v>
      </c>
      <c r="AX494" s="11" t="s">
        <v>72</v>
      </c>
      <c r="AY494" s="230" t="s">
        <v>133</v>
      </c>
    </row>
    <row r="495" s="12" customFormat="1">
      <c r="B495" s="231"/>
      <c r="C495" s="232"/>
      <c r="D495" s="218" t="s">
        <v>144</v>
      </c>
      <c r="E495" s="233" t="s">
        <v>1</v>
      </c>
      <c r="F495" s="234" t="s">
        <v>494</v>
      </c>
      <c r="G495" s="232"/>
      <c r="H495" s="235">
        <v>9.3599999999999994</v>
      </c>
      <c r="I495" s="236"/>
      <c r="J495" s="232"/>
      <c r="K495" s="232"/>
      <c r="L495" s="237"/>
      <c r="M495" s="238"/>
      <c r="N495" s="239"/>
      <c r="O495" s="239"/>
      <c r="P495" s="239"/>
      <c r="Q495" s="239"/>
      <c r="R495" s="239"/>
      <c r="S495" s="239"/>
      <c r="T495" s="240"/>
      <c r="AT495" s="241" t="s">
        <v>144</v>
      </c>
      <c r="AU495" s="241" t="s">
        <v>81</v>
      </c>
      <c r="AV495" s="12" t="s">
        <v>81</v>
      </c>
      <c r="AW495" s="12" t="s">
        <v>33</v>
      </c>
      <c r="AX495" s="12" t="s">
        <v>72</v>
      </c>
      <c r="AY495" s="241" t="s">
        <v>133</v>
      </c>
    </row>
    <row r="496" s="12" customFormat="1">
      <c r="B496" s="231"/>
      <c r="C496" s="232"/>
      <c r="D496" s="218" t="s">
        <v>144</v>
      </c>
      <c r="E496" s="233" t="s">
        <v>1</v>
      </c>
      <c r="F496" s="234" t="s">
        <v>495</v>
      </c>
      <c r="G496" s="232"/>
      <c r="H496" s="235">
        <v>30.974</v>
      </c>
      <c r="I496" s="236"/>
      <c r="J496" s="232"/>
      <c r="K496" s="232"/>
      <c r="L496" s="237"/>
      <c r="M496" s="238"/>
      <c r="N496" s="239"/>
      <c r="O496" s="239"/>
      <c r="P496" s="239"/>
      <c r="Q496" s="239"/>
      <c r="R496" s="239"/>
      <c r="S496" s="239"/>
      <c r="T496" s="240"/>
      <c r="AT496" s="241" t="s">
        <v>144</v>
      </c>
      <c r="AU496" s="241" t="s">
        <v>81</v>
      </c>
      <c r="AV496" s="12" t="s">
        <v>81</v>
      </c>
      <c r="AW496" s="12" t="s">
        <v>33</v>
      </c>
      <c r="AX496" s="12" t="s">
        <v>72</v>
      </c>
      <c r="AY496" s="241" t="s">
        <v>133</v>
      </c>
    </row>
    <row r="497" s="12" customFormat="1">
      <c r="B497" s="231"/>
      <c r="C497" s="232"/>
      <c r="D497" s="218" t="s">
        <v>144</v>
      </c>
      <c r="E497" s="233" t="s">
        <v>1</v>
      </c>
      <c r="F497" s="234" t="s">
        <v>496</v>
      </c>
      <c r="G497" s="232"/>
      <c r="H497" s="235">
        <v>19.641999999999999</v>
      </c>
      <c r="I497" s="236"/>
      <c r="J497" s="232"/>
      <c r="K497" s="232"/>
      <c r="L497" s="237"/>
      <c r="M497" s="238"/>
      <c r="N497" s="239"/>
      <c r="O497" s="239"/>
      <c r="P497" s="239"/>
      <c r="Q497" s="239"/>
      <c r="R497" s="239"/>
      <c r="S497" s="239"/>
      <c r="T497" s="240"/>
      <c r="AT497" s="241" t="s">
        <v>144</v>
      </c>
      <c r="AU497" s="241" t="s">
        <v>81</v>
      </c>
      <c r="AV497" s="12" t="s">
        <v>81</v>
      </c>
      <c r="AW497" s="12" t="s">
        <v>33</v>
      </c>
      <c r="AX497" s="12" t="s">
        <v>72</v>
      </c>
      <c r="AY497" s="241" t="s">
        <v>133</v>
      </c>
    </row>
    <row r="498" s="12" customFormat="1">
      <c r="B498" s="231"/>
      <c r="C498" s="232"/>
      <c r="D498" s="218" t="s">
        <v>144</v>
      </c>
      <c r="E498" s="233" t="s">
        <v>1</v>
      </c>
      <c r="F498" s="234" t="s">
        <v>497</v>
      </c>
      <c r="G498" s="232"/>
      <c r="H498" s="235">
        <v>6.048</v>
      </c>
      <c r="I498" s="236"/>
      <c r="J498" s="232"/>
      <c r="K498" s="232"/>
      <c r="L498" s="237"/>
      <c r="M498" s="238"/>
      <c r="N498" s="239"/>
      <c r="O498" s="239"/>
      <c r="P498" s="239"/>
      <c r="Q498" s="239"/>
      <c r="R498" s="239"/>
      <c r="S498" s="239"/>
      <c r="T498" s="240"/>
      <c r="AT498" s="241" t="s">
        <v>144</v>
      </c>
      <c r="AU498" s="241" t="s">
        <v>81</v>
      </c>
      <c r="AV498" s="12" t="s">
        <v>81</v>
      </c>
      <c r="AW498" s="12" t="s">
        <v>33</v>
      </c>
      <c r="AX498" s="12" t="s">
        <v>72</v>
      </c>
      <c r="AY498" s="241" t="s">
        <v>133</v>
      </c>
    </row>
    <row r="499" s="13" customFormat="1">
      <c r="B499" s="242"/>
      <c r="C499" s="243"/>
      <c r="D499" s="218" t="s">
        <v>144</v>
      </c>
      <c r="E499" s="244" t="s">
        <v>1</v>
      </c>
      <c r="F499" s="245" t="s">
        <v>149</v>
      </c>
      <c r="G499" s="243"/>
      <c r="H499" s="246">
        <v>2138.2550000000001</v>
      </c>
      <c r="I499" s="247"/>
      <c r="J499" s="243"/>
      <c r="K499" s="243"/>
      <c r="L499" s="248"/>
      <c r="M499" s="249"/>
      <c r="N499" s="250"/>
      <c r="O499" s="250"/>
      <c r="P499" s="250"/>
      <c r="Q499" s="250"/>
      <c r="R499" s="250"/>
      <c r="S499" s="250"/>
      <c r="T499" s="251"/>
      <c r="AT499" s="252" t="s">
        <v>144</v>
      </c>
      <c r="AU499" s="252" t="s">
        <v>81</v>
      </c>
      <c r="AV499" s="13" t="s">
        <v>140</v>
      </c>
      <c r="AW499" s="13" t="s">
        <v>33</v>
      </c>
      <c r="AX499" s="13" t="s">
        <v>72</v>
      </c>
      <c r="AY499" s="252" t="s">
        <v>133</v>
      </c>
    </row>
    <row r="500" s="12" customFormat="1">
      <c r="B500" s="231"/>
      <c r="C500" s="232"/>
      <c r="D500" s="218" t="s">
        <v>144</v>
      </c>
      <c r="E500" s="233" t="s">
        <v>1</v>
      </c>
      <c r="F500" s="234" t="s">
        <v>505</v>
      </c>
      <c r="G500" s="232"/>
      <c r="H500" s="235">
        <v>4276.5100000000002</v>
      </c>
      <c r="I500" s="236"/>
      <c r="J500" s="232"/>
      <c r="K500" s="232"/>
      <c r="L500" s="237"/>
      <c r="M500" s="238"/>
      <c r="N500" s="239"/>
      <c r="O500" s="239"/>
      <c r="P500" s="239"/>
      <c r="Q500" s="239"/>
      <c r="R500" s="239"/>
      <c r="S500" s="239"/>
      <c r="T500" s="240"/>
      <c r="AT500" s="241" t="s">
        <v>144</v>
      </c>
      <c r="AU500" s="241" t="s">
        <v>81</v>
      </c>
      <c r="AV500" s="12" t="s">
        <v>81</v>
      </c>
      <c r="AW500" s="12" t="s">
        <v>33</v>
      </c>
      <c r="AX500" s="12" t="s">
        <v>79</v>
      </c>
      <c r="AY500" s="241" t="s">
        <v>133</v>
      </c>
    </row>
    <row r="501" s="1" customFormat="1" ht="16.5" customHeight="1">
      <c r="B501" s="37"/>
      <c r="C501" s="206" t="s">
        <v>506</v>
      </c>
      <c r="D501" s="206" t="s">
        <v>135</v>
      </c>
      <c r="E501" s="207" t="s">
        <v>507</v>
      </c>
      <c r="F501" s="208" t="s">
        <v>508</v>
      </c>
      <c r="G501" s="209" t="s">
        <v>211</v>
      </c>
      <c r="H501" s="210">
        <v>611.89800000000002</v>
      </c>
      <c r="I501" s="211"/>
      <c r="J501" s="212">
        <f>ROUND(I501*H501,2)</f>
        <v>0</v>
      </c>
      <c r="K501" s="208" t="s">
        <v>159</v>
      </c>
      <c r="L501" s="42"/>
      <c r="M501" s="213" t="s">
        <v>1</v>
      </c>
      <c r="N501" s="214" t="s">
        <v>43</v>
      </c>
      <c r="O501" s="78"/>
      <c r="P501" s="215">
        <f>O501*H501</f>
        <v>0</v>
      </c>
      <c r="Q501" s="215">
        <v>0</v>
      </c>
      <c r="R501" s="215">
        <f>Q501*H501</f>
        <v>0</v>
      </c>
      <c r="S501" s="215">
        <v>0</v>
      </c>
      <c r="T501" s="216">
        <f>S501*H501</f>
        <v>0</v>
      </c>
      <c r="AR501" s="16" t="s">
        <v>140</v>
      </c>
      <c r="AT501" s="16" t="s">
        <v>135</v>
      </c>
      <c r="AU501" s="16" t="s">
        <v>81</v>
      </c>
      <c r="AY501" s="16" t="s">
        <v>133</v>
      </c>
      <c r="BE501" s="217">
        <f>IF(N501="základní",J501,0)</f>
        <v>0</v>
      </c>
      <c r="BF501" s="217">
        <f>IF(N501="snížená",J501,0)</f>
        <v>0</v>
      </c>
      <c r="BG501" s="217">
        <f>IF(N501="zákl. přenesená",J501,0)</f>
        <v>0</v>
      </c>
      <c r="BH501" s="217">
        <f>IF(N501="sníž. přenesená",J501,0)</f>
        <v>0</v>
      </c>
      <c r="BI501" s="217">
        <f>IF(N501="nulová",J501,0)</f>
        <v>0</v>
      </c>
      <c r="BJ501" s="16" t="s">
        <v>79</v>
      </c>
      <c r="BK501" s="217">
        <f>ROUND(I501*H501,2)</f>
        <v>0</v>
      </c>
      <c r="BL501" s="16" t="s">
        <v>140</v>
      </c>
      <c r="BM501" s="16" t="s">
        <v>509</v>
      </c>
    </row>
    <row r="502" s="1" customFormat="1">
      <c r="B502" s="37"/>
      <c r="C502" s="38"/>
      <c r="D502" s="218" t="s">
        <v>142</v>
      </c>
      <c r="E502" s="38"/>
      <c r="F502" s="219" t="s">
        <v>508</v>
      </c>
      <c r="G502" s="38"/>
      <c r="H502" s="38"/>
      <c r="I502" s="131"/>
      <c r="J502" s="38"/>
      <c r="K502" s="38"/>
      <c r="L502" s="42"/>
      <c r="M502" s="220"/>
      <c r="N502" s="78"/>
      <c r="O502" s="78"/>
      <c r="P502" s="78"/>
      <c r="Q502" s="78"/>
      <c r="R502" s="78"/>
      <c r="S502" s="78"/>
      <c r="T502" s="79"/>
      <c r="AT502" s="16" t="s">
        <v>142</v>
      </c>
      <c r="AU502" s="16" t="s">
        <v>81</v>
      </c>
    </row>
    <row r="503" s="11" customFormat="1">
      <c r="B503" s="221"/>
      <c r="C503" s="222"/>
      <c r="D503" s="218" t="s">
        <v>144</v>
      </c>
      <c r="E503" s="223" t="s">
        <v>1</v>
      </c>
      <c r="F503" s="224" t="s">
        <v>510</v>
      </c>
      <c r="G503" s="222"/>
      <c r="H503" s="223" t="s">
        <v>1</v>
      </c>
      <c r="I503" s="225"/>
      <c r="J503" s="222"/>
      <c r="K503" s="222"/>
      <c r="L503" s="226"/>
      <c r="M503" s="227"/>
      <c r="N503" s="228"/>
      <c r="O503" s="228"/>
      <c r="P503" s="228"/>
      <c r="Q503" s="228"/>
      <c r="R503" s="228"/>
      <c r="S503" s="228"/>
      <c r="T503" s="229"/>
      <c r="AT503" s="230" t="s">
        <v>144</v>
      </c>
      <c r="AU503" s="230" t="s">
        <v>81</v>
      </c>
      <c r="AV503" s="11" t="s">
        <v>79</v>
      </c>
      <c r="AW503" s="11" t="s">
        <v>33</v>
      </c>
      <c r="AX503" s="11" t="s">
        <v>72</v>
      </c>
      <c r="AY503" s="230" t="s">
        <v>133</v>
      </c>
    </row>
    <row r="504" s="11" customFormat="1">
      <c r="B504" s="221"/>
      <c r="C504" s="222"/>
      <c r="D504" s="218" t="s">
        <v>144</v>
      </c>
      <c r="E504" s="223" t="s">
        <v>1</v>
      </c>
      <c r="F504" s="224" t="s">
        <v>511</v>
      </c>
      <c r="G504" s="222"/>
      <c r="H504" s="223" t="s">
        <v>1</v>
      </c>
      <c r="I504" s="225"/>
      <c r="J504" s="222"/>
      <c r="K504" s="222"/>
      <c r="L504" s="226"/>
      <c r="M504" s="227"/>
      <c r="N504" s="228"/>
      <c r="O504" s="228"/>
      <c r="P504" s="228"/>
      <c r="Q504" s="228"/>
      <c r="R504" s="228"/>
      <c r="S504" s="228"/>
      <c r="T504" s="229"/>
      <c r="AT504" s="230" t="s">
        <v>144</v>
      </c>
      <c r="AU504" s="230" t="s">
        <v>81</v>
      </c>
      <c r="AV504" s="11" t="s">
        <v>79</v>
      </c>
      <c r="AW504" s="11" t="s">
        <v>33</v>
      </c>
      <c r="AX504" s="11" t="s">
        <v>72</v>
      </c>
      <c r="AY504" s="230" t="s">
        <v>133</v>
      </c>
    </row>
    <row r="505" s="12" customFormat="1">
      <c r="B505" s="231"/>
      <c r="C505" s="232"/>
      <c r="D505" s="218" t="s">
        <v>144</v>
      </c>
      <c r="E505" s="233" t="s">
        <v>1</v>
      </c>
      <c r="F505" s="234" t="s">
        <v>512</v>
      </c>
      <c r="G505" s="232"/>
      <c r="H505" s="235">
        <v>210.297</v>
      </c>
      <c r="I505" s="236"/>
      <c r="J505" s="232"/>
      <c r="K505" s="232"/>
      <c r="L505" s="237"/>
      <c r="M505" s="238"/>
      <c r="N505" s="239"/>
      <c r="O505" s="239"/>
      <c r="P505" s="239"/>
      <c r="Q505" s="239"/>
      <c r="R505" s="239"/>
      <c r="S505" s="239"/>
      <c r="T505" s="240"/>
      <c r="AT505" s="241" t="s">
        <v>144</v>
      </c>
      <c r="AU505" s="241" t="s">
        <v>81</v>
      </c>
      <c r="AV505" s="12" t="s">
        <v>81</v>
      </c>
      <c r="AW505" s="12" t="s">
        <v>33</v>
      </c>
      <c r="AX505" s="12" t="s">
        <v>72</v>
      </c>
      <c r="AY505" s="241" t="s">
        <v>133</v>
      </c>
    </row>
    <row r="506" s="12" customFormat="1">
      <c r="B506" s="231"/>
      <c r="C506" s="232"/>
      <c r="D506" s="218" t="s">
        <v>144</v>
      </c>
      <c r="E506" s="233" t="s">
        <v>1</v>
      </c>
      <c r="F506" s="234" t="s">
        <v>513</v>
      </c>
      <c r="G506" s="232"/>
      <c r="H506" s="235">
        <v>63.518000000000001</v>
      </c>
      <c r="I506" s="236"/>
      <c r="J506" s="232"/>
      <c r="K506" s="232"/>
      <c r="L506" s="237"/>
      <c r="M506" s="238"/>
      <c r="N506" s="239"/>
      <c r="O506" s="239"/>
      <c r="P506" s="239"/>
      <c r="Q506" s="239"/>
      <c r="R506" s="239"/>
      <c r="S506" s="239"/>
      <c r="T506" s="240"/>
      <c r="AT506" s="241" t="s">
        <v>144</v>
      </c>
      <c r="AU506" s="241" t="s">
        <v>81</v>
      </c>
      <c r="AV506" s="12" t="s">
        <v>81</v>
      </c>
      <c r="AW506" s="12" t="s">
        <v>33</v>
      </c>
      <c r="AX506" s="12" t="s">
        <v>72</v>
      </c>
      <c r="AY506" s="241" t="s">
        <v>133</v>
      </c>
    </row>
    <row r="507" s="12" customFormat="1">
      <c r="B507" s="231"/>
      <c r="C507" s="232"/>
      <c r="D507" s="218" t="s">
        <v>144</v>
      </c>
      <c r="E507" s="233" t="s">
        <v>1</v>
      </c>
      <c r="F507" s="234" t="s">
        <v>514</v>
      </c>
      <c r="G507" s="232"/>
      <c r="H507" s="235">
        <v>101.52500000000001</v>
      </c>
      <c r="I507" s="236"/>
      <c r="J507" s="232"/>
      <c r="K507" s="232"/>
      <c r="L507" s="237"/>
      <c r="M507" s="238"/>
      <c r="N507" s="239"/>
      <c r="O507" s="239"/>
      <c r="P507" s="239"/>
      <c r="Q507" s="239"/>
      <c r="R507" s="239"/>
      <c r="S507" s="239"/>
      <c r="T507" s="240"/>
      <c r="AT507" s="241" t="s">
        <v>144</v>
      </c>
      <c r="AU507" s="241" t="s">
        <v>81</v>
      </c>
      <c r="AV507" s="12" t="s">
        <v>81</v>
      </c>
      <c r="AW507" s="12" t="s">
        <v>33</v>
      </c>
      <c r="AX507" s="12" t="s">
        <v>72</v>
      </c>
      <c r="AY507" s="241" t="s">
        <v>133</v>
      </c>
    </row>
    <row r="508" s="12" customFormat="1">
      <c r="B508" s="231"/>
      <c r="C508" s="232"/>
      <c r="D508" s="218" t="s">
        <v>144</v>
      </c>
      <c r="E508" s="233" t="s">
        <v>1</v>
      </c>
      <c r="F508" s="234" t="s">
        <v>515</v>
      </c>
      <c r="G508" s="232"/>
      <c r="H508" s="235">
        <v>21.84</v>
      </c>
      <c r="I508" s="236"/>
      <c r="J508" s="232"/>
      <c r="K508" s="232"/>
      <c r="L508" s="237"/>
      <c r="M508" s="238"/>
      <c r="N508" s="239"/>
      <c r="O508" s="239"/>
      <c r="P508" s="239"/>
      <c r="Q508" s="239"/>
      <c r="R508" s="239"/>
      <c r="S508" s="239"/>
      <c r="T508" s="240"/>
      <c r="AT508" s="241" t="s">
        <v>144</v>
      </c>
      <c r="AU508" s="241" t="s">
        <v>81</v>
      </c>
      <c r="AV508" s="12" t="s">
        <v>81</v>
      </c>
      <c r="AW508" s="12" t="s">
        <v>33</v>
      </c>
      <c r="AX508" s="12" t="s">
        <v>72</v>
      </c>
      <c r="AY508" s="241" t="s">
        <v>133</v>
      </c>
    </row>
    <row r="509" s="12" customFormat="1">
      <c r="B509" s="231"/>
      <c r="C509" s="232"/>
      <c r="D509" s="218" t="s">
        <v>144</v>
      </c>
      <c r="E509" s="233" t="s">
        <v>1</v>
      </c>
      <c r="F509" s="234" t="s">
        <v>516</v>
      </c>
      <c r="G509" s="232"/>
      <c r="H509" s="235">
        <v>12.272</v>
      </c>
      <c r="I509" s="236"/>
      <c r="J509" s="232"/>
      <c r="K509" s="232"/>
      <c r="L509" s="237"/>
      <c r="M509" s="238"/>
      <c r="N509" s="239"/>
      <c r="O509" s="239"/>
      <c r="P509" s="239"/>
      <c r="Q509" s="239"/>
      <c r="R509" s="239"/>
      <c r="S509" s="239"/>
      <c r="T509" s="240"/>
      <c r="AT509" s="241" t="s">
        <v>144</v>
      </c>
      <c r="AU509" s="241" t="s">
        <v>81</v>
      </c>
      <c r="AV509" s="12" t="s">
        <v>81</v>
      </c>
      <c r="AW509" s="12" t="s">
        <v>33</v>
      </c>
      <c r="AX509" s="12" t="s">
        <v>72</v>
      </c>
      <c r="AY509" s="241" t="s">
        <v>133</v>
      </c>
    </row>
    <row r="510" s="11" customFormat="1">
      <c r="B510" s="221"/>
      <c r="C510" s="222"/>
      <c r="D510" s="218" t="s">
        <v>144</v>
      </c>
      <c r="E510" s="223" t="s">
        <v>1</v>
      </c>
      <c r="F510" s="224" t="s">
        <v>517</v>
      </c>
      <c r="G510" s="222"/>
      <c r="H510" s="223" t="s">
        <v>1</v>
      </c>
      <c r="I510" s="225"/>
      <c r="J510" s="222"/>
      <c r="K510" s="222"/>
      <c r="L510" s="226"/>
      <c r="M510" s="227"/>
      <c r="N510" s="228"/>
      <c r="O510" s="228"/>
      <c r="P510" s="228"/>
      <c r="Q510" s="228"/>
      <c r="R510" s="228"/>
      <c r="S510" s="228"/>
      <c r="T510" s="229"/>
      <c r="AT510" s="230" t="s">
        <v>144</v>
      </c>
      <c r="AU510" s="230" t="s">
        <v>81</v>
      </c>
      <c r="AV510" s="11" t="s">
        <v>79</v>
      </c>
      <c r="AW510" s="11" t="s">
        <v>33</v>
      </c>
      <c r="AX510" s="11" t="s">
        <v>72</v>
      </c>
      <c r="AY510" s="230" t="s">
        <v>133</v>
      </c>
    </row>
    <row r="511" s="12" customFormat="1">
      <c r="B511" s="231"/>
      <c r="C511" s="232"/>
      <c r="D511" s="218" t="s">
        <v>144</v>
      </c>
      <c r="E511" s="233" t="s">
        <v>1</v>
      </c>
      <c r="F511" s="234" t="s">
        <v>518</v>
      </c>
      <c r="G511" s="232"/>
      <c r="H511" s="235">
        <v>63.238999999999997</v>
      </c>
      <c r="I511" s="236"/>
      <c r="J511" s="232"/>
      <c r="K511" s="232"/>
      <c r="L511" s="237"/>
      <c r="M511" s="238"/>
      <c r="N511" s="239"/>
      <c r="O511" s="239"/>
      <c r="P511" s="239"/>
      <c r="Q511" s="239"/>
      <c r="R511" s="239"/>
      <c r="S511" s="239"/>
      <c r="T511" s="240"/>
      <c r="AT511" s="241" t="s">
        <v>144</v>
      </c>
      <c r="AU511" s="241" t="s">
        <v>81</v>
      </c>
      <c r="AV511" s="12" t="s">
        <v>81</v>
      </c>
      <c r="AW511" s="12" t="s">
        <v>33</v>
      </c>
      <c r="AX511" s="12" t="s">
        <v>72</v>
      </c>
      <c r="AY511" s="241" t="s">
        <v>133</v>
      </c>
    </row>
    <row r="512" s="12" customFormat="1">
      <c r="B512" s="231"/>
      <c r="C512" s="232"/>
      <c r="D512" s="218" t="s">
        <v>144</v>
      </c>
      <c r="E512" s="233" t="s">
        <v>1</v>
      </c>
      <c r="F512" s="234" t="s">
        <v>519</v>
      </c>
      <c r="G512" s="232"/>
      <c r="H512" s="235">
        <v>33.167999999999999</v>
      </c>
      <c r="I512" s="236"/>
      <c r="J512" s="232"/>
      <c r="K512" s="232"/>
      <c r="L512" s="237"/>
      <c r="M512" s="238"/>
      <c r="N512" s="239"/>
      <c r="O512" s="239"/>
      <c r="P512" s="239"/>
      <c r="Q512" s="239"/>
      <c r="R512" s="239"/>
      <c r="S512" s="239"/>
      <c r="T512" s="240"/>
      <c r="AT512" s="241" t="s">
        <v>144</v>
      </c>
      <c r="AU512" s="241" t="s">
        <v>81</v>
      </c>
      <c r="AV512" s="12" t="s">
        <v>81</v>
      </c>
      <c r="AW512" s="12" t="s">
        <v>33</v>
      </c>
      <c r="AX512" s="12" t="s">
        <v>72</v>
      </c>
      <c r="AY512" s="241" t="s">
        <v>133</v>
      </c>
    </row>
    <row r="513" s="12" customFormat="1">
      <c r="B513" s="231"/>
      <c r="C513" s="232"/>
      <c r="D513" s="218" t="s">
        <v>144</v>
      </c>
      <c r="E513" s="233" t="s">
        <v>1</v>
      </c>
      <c r="F513" s="234" t="s">
        <v>520</v>
      </c>
      <c r="G513" s="232"/>
      <c r="H513" s="235">
        <v>58.715000000000003</v>
      </c>
      <c r="I513" s="236"/>
      <c r="J513" s="232"/>
      <c r="K513" s="232"/>
      <c r="L513" s="237"/>
      <c r="M513" s="238"/>
      <c r="N513" s="239"/>
      <c r="O513" s="239"/>
      <c r="P513" s="239"/>
      <c r="Q513" s="239"/>
      <c r="R513" s="239"/>
      <c r="S513" s="239"/>
      <c r="T513" s="240"/>
      <c r="AT513" s="241" t="s">
        <v>144</v>
      </c>
      <c r="AU513" s="241" t="s">
        <v>81</v>
      </c>
      <c r="AV513" s="12" t="s">
        <v>81</v>
      </c>
      <c r="AW513" s="12" t="s">
        <v>33</v>
      </c>
      <c r="AX513" s="12" t="s">
        <v>72</v>
      </c>
      <c r="AY513" s="241" t="s">
        <v>133</v>
      </c>
    </row>
    <row r="514" s="12" customFormat="1">
      <c r="B514" s="231"/>
      <c r="C514" s="232"/>
      <c r="D514" s="218" t="s">
        <v>144</v>
      </c>
      <c r="E514" s="233" t="s">
        <v>1</v>
      </c>
      <c r="F514" s="234" t="s">
        <v>521</v>
      </c>
      <c r="G514" s="232"/>
      <c r="H514" s="235">
        <v>32.244999999999997</v>
      </c>
      <c r="I514" s="236"/>
      <c r="J514" s="232"/>
      <c r="K514" s="232"/>
      <c r="L514" s="237"/>
      <c r="M514" s="238"/>
      <c r="N514" s="239"/>
      <c r="O514" s="239"/>
      <c r="P514" s="239"/>
      <c r="Q514" s="239"/>
      <c r="R514" s="239"/>
      <c r="S514" s="239"/>
      <c r="T514" s="240"/>
      <c r="AT514" s="241" t="s">
        <v>144</v>
      </c>
      <c r="AU514" s="241" t="s">
        <v>81</v>
      </c>
      <c r="AV514" s="12" t="s">
        <v>81</v>
      </c>
      <c r="AW514" s="12" t="s">
        <v>33</v>
      </c>
      <c r="AX514" s="12" t="s">
        <v>72</v>
      </c>
      <c r="AY514" s="241" t="s">
        <v>133</v>
      </c>
    </row>
    <row r="515" s="12" customFormat="1">
      <c r="B515" s="231"/>
      <c r="C515" s="232"/>
      <c r="D515" s="218" t="s">
        <v>144</v>
      </c>
      <c r="E515" s="233" t="s">
        <v>1</v>
      </c>
      <c r="F515" s="234" t="s">
        <v>522</v>
      </c>
      <c r="G515" s="232"/>
      <c r="H515" s="235">
        <v>1.3680000000000001</v>
      </c>
      <c r="I515" s="236"/>
      <c r="J515" s="232"/>
      <c r="K515" s="232"/>
      <c r="L515" s="237"/>
      <c r="M515" s="238"/>
      <c r="N515" s="239"/>
      <c r="O515" s="239"/>
      <c r="P515" s="239"/>
      <c r="Q515" s="239"/>
      <c r="R515" s="239"/>
      <c r="S515" s="239"/>
      <c r="T515" s="240"/>
      <c r="AT515" s="241" t="s">
        <v>144</v>
      </c>
      <c r="AU515" s="241" t="s">
        <v>81</v>
      </c>
      <c r="AV515" s="12" t="s">
        <v>81</v>
      </c>
      <c r="AW515" s="12" t="s">
        <v>33</v>
      </c>
      <c r="AX515" s="12" t="s">
        <v>72</v>
      </c>
      <c r="AY515" s="241" t="s">
        <v>133</v>
      </c>
    </row>
    <row r="516" s="12" customFormat="1">
      <c r="B516" s="231"/>
      <c r="C516" s="232"/>
      <c r="D516" s="218" t="s">
        <v>144</v>
      </c>
      <c r="E516" s="233" t="s">
        <v>1</v>
      </c>
      <c r="F516" s="234" t="s">
        <v>523</v>
      </c>
      <c r="G516" s="232"/>
      <c r="H516" s="235">
        <v>0.751</v>
      </c>
      <c r="I516" s="236"/>
      <c r="J516" s="232"/>
      <c r="K516" s="232"/>
      <c r="L516" s="237"/>
      <c r="M516" s="238"/>
      <c r="N516" s="239"/>
      <c r="O516" s="239"/>
      <c r="P516" s="239"/>
      <c r="Q516" s="239"/>
      <c r="R516" s="239"/>
      <c r="S516" s="239"/>
      <c r="T516" s="240"/>
      <c r="AT516" s="241" t="s">
        <v>144</v>
      </c>
      <c r="AU516" s="241" t="s">
        <v>81</v>
      </c>
      <c r="AV516" s="12" t="s">
        <v>81</v>
      </c>
      <c r="AW516" s="12" t="s">
        <v>33</v>
      </c>
      <c r="AX516" s="12" t="s">
        <v>72</v>
      </c>
      <c r="AY516" s="241" t="s">
        <v>133</v>
      </c>
    </row>
    <row r="517" s="11" customFormat="1">
      <c r="B517" s="221"/>
      <c r="C517" s="222"/>
      <c r="D517" s="218" t="s">
        <v>144</v>
      </c>
      <c r="E517" s="223" t="s">
        <v>1</v>
      </c>
      <c r="F517" s="224" t="s">
        <v>524</v>
      </c>
      <c r="G517" s="222"/>
      <c r="H517" s="223" t="s">
        <v>1</v>
      </c>
      <c r="I517" s="225"/>
      <c r="J517" s="222"/>
      <c r="K517" s="222"/>
      <c r="L517" s="226"/>
      <c r="M517" s="227"/>
      <c r="N517" s="228"/>
      <c r="O517" s="228"/>
      <c r="P517" s="228"/>
      <c r="Q517" s="228"/>
      <c r="R517" s="228"/>
      <c r="S517" s="228"/>
      <c r="T517" s="229"/>
      <c r="AT517" s="230" t="s">
        <v>144</v>
      </c>
      <c r="AU517" s="230" t="s">
        <v>81</v>
      </c>
      <c r="AV517" s="11" t="s">
        <v>79</v>
      </c>
      <c r="AW517" s="11" t="s">
        <v>33</v>
      </c>
      <c r="AX517" s="11" t="s">
        <v>72</v>
      </c>
      <c r="AY517" s="230" t="s">
        <v>133</v>
      </c>
    </row>
    <row r="518" s="12" customFormat="1">
      <c r="B518" s="231"/>
      <c r="C518" s="232"/>
      <c r="D518" s="218" t="s">
        <v>144</v>
      </c>
      <c r="E518" s="233" t="s">
        <v>1</v>
      </c>
      <c r="F518" s="234" t="s">
        <v>525</v>
      </c>
      <c r="G518" s="232"/>
      <c r="H518" s="235">
        <v>10.800000000000001</v>
      </c>
      <c r="I518" s="236"/>
      <c r="J518" s="232"/>
      <c r="K518" s="232"/>
      <c r="L518" s="237"/>
      <c r="M518" s="238"/>
      <c r="N518" s="239"/>
      <c r="O518" s="239"/>
      <c r="P518" s="239"/>
      <c r="Q518" s="239"/>
      <c r="R518" s="239"/>
      <c r="S518" s="239"/>
      <c r="T518" s="240"/>
      <c r="AT518" s="241" t="s">
        <v>144</v>
      </c>
      <c r="AU518" s="241" t="s">
        <v>81</v>
      </c>
      <c r="AV518" s="12" t="s">
        <v>81</v>
      </c>
      <c r="AW518" s="12" t="s">
        <v>33</v>
      </c>
      <c r="AX518" s="12" t="s">
        <v>72</v>
      </c>
      <c r="AY518" s="241" t="s">
        <v>133</v>
      </c>
    </row>
    <row r="519" s="12" customFormat="1">
      <c r="B519" s="231"/>
      <c r="C519" s="232"/>
      <c r="D519" s="218" t="s">
        <v>144</v>
      </c>
      <c r="E519" s="233" t="s">
        <v>1</v>
      </c>
      <c r="F519" s="234" t="s">
        <v>526</v>
      </c>
      <c r="G519" s="232"/>
      <c r="H519" s="235">
        <v>2.1600000000000001</v>
      </c>
      <c r="I519" s="236"/>
      <c r="J519" s="232"/>
      <c r="K519" s="232"/>
      <c r="L519" s="237"/>
      <c r="M519" s="238"/>
      <c r="N519" s="239"/>
      <c r="O519" s="239"/>
      <c r="P519" s="239"/>
      <c r="Q519" s="239"/>
      <c r="R519" s="239"/>
      <c r="S519" s="239"/>
      <c r="T519" s="240"/>
      <c r="AT519" s="241" t="s">
        <v>144</v>
      </c>
      <c r="AU519" s="241" t="s">
        <v>81</v>
      </c>
      <c r="AV519" s="12" t="s">
        <v>81</v>
      </c>
      <c r="AW519" s="12" t="s">
        <v>33</v>
      </c>
      <c r="AX519" s="12" t="s">
        <v>72</v>
      </c>
      <c r="AY519" s="241" t="s">
        <v>133</v>
      </c>
    </row>
    <row r="520" s="13" customFormat="1">
      <c r="B520" s="242"/>
      <c r="C520" s="243"/>
      <c r="D520" s="218" t="s">
        <v>144</v>
      </c>
      <c r="E520" s="244" t="s">
        <v>1</v>
      </c>
      <c r="F520" s="245" t="s">
        <v>149</v>
      </c>
      <c r="G520" s="243"/>
      <c r="H520" s="246">
        <v>611.89799999999991</v>
      </c>
      <c r="I520" s="247"/>
      <c r="J520" s="243"/>
      <c r="K520" s="243"/>
      <c r="L520" s="248"/>
      <c r="M520" s="249"/>
      <c r="N520" s="250"/>
      <c r="O520" s="250"/>
      <c r="P520" s="250"/>
      <c r="Q520" s="250"/>
      <c r="R520" s="250"/>
      <c r="S520" s="250"/>
      <c r="T520" s="251"/>
      <c r="AT520" s="252" t="s">
        <v>144</v>
      </c>
      <c r="AU520" s="252" t="s">
        <v>81</v>
      </c>
      <c r="AV520" s="13" t="s">
        <v>140</v>
      </c>
      <c r="AW520" s="13" t="s">
        <v>33</v>
      </c>
      <c r="AX520" s="13" t="s">
        <v>79</v>
      </c>
      <c r="AY520" s="252" t="s">
        <v>133</v>
      </c>
    </row>
    <row r="521" s="1" customFormat="1" ht="16.5" customHeight="1">
      <c r="B521" s="37"/>
      <c r="C521" s="253" t="s">
        <v>527</v>
      </c>
      <c r="D521" s="253" t="s">
        <v>499</v>
      </c>
      <c r="E521" s="254" t="s">
        <v>528</v>
      </c>
      <c r="F521" s="255" t="s">
        <v>529</v>
      </c>
      <c r="G521" s="256" t="s">
        <v>502</v>
      </c>
      <c r="H521" s="257">
        <v>1223.7960000000001</v>
      </c>
      <c r="I521" s="258"/>
      <c r="J521" s="259">
        <f>ROUND(I521*H521,2)</f>
        <v>0</v>
      </c>
      <c r="K521" s="255" t="s">
        <v>139</v>
      </c>
      <c r="L521" s="260"/>
      <c r="M521" s="261" t="s">
        <v>1</v>
      </c>
      <c r="N521" s="262" t="s">
        <v>43</v>
      </c>
      <c r="O521" s="78"/>
      <c r="P521" s="215">
        <f>O521*H521</f>
        <v>0</v>
      </c>
      <c r="Q521" s="215">
        <v>1</v>
      </c>
      <c r="R521" s="215">
        <f>Q521*H521</f>
        <v>1223.7960000000001</v>
      </c>
      <c r="S521" s="215">
        <v>0</v>
      </c>
      <c r="T521" s="216">
        <f>S521*H521</f>
        <v>0</v>
      </c>
      <c r="AR521" s="16" t="s">
        <v>188</v>
      </c>
      <c r="AT521" s="16" t="s">
        <v>499</v>
      </c>
      <c r="AU521" s="16" t="s">
        <v>81</v>
      </c>
      <c r="AY521" s="16" t="s">
        <v>133</v>
      </c>
      <c r="BE521" s="217">
        <f>IF(N521="základní",J521,0)</f>
        <v>0</v>
      </c>
      <c r="BF521" s="217">
        <f>IF(N521="snížená",J521,0)</f>
        <v>0</v>
      </c>
      <c r="BG521" s="217">
        <f>IF(N521="zákl. přenesená",J521,0)</f>
        <v>0</v>
      </c>
      <c r="BH521" s="217">
        <f>IF(N521="sníž. přenesená",J521,0)</f>
        <v>0</v>
      </c>
      <c r="BI521" s="217">
        <f>IF(N521="nulová",J521,0)</f>
        <v>0</v>
      </c>
      <c r="BJ521" s="16" t="s">
        <v>79</v>
      </c>
      <c r="BK521" s="217">
        <f>ROUND(I521*H521,2)</f>
        <v>0</v>
      </c>
      <c r="BL521" s="16" t="s">
        <v>140</v>
      </c>
      <c r="BM521" s="16" t="s">
        <v>530</v>
      </c>
    </row>
    <row r="522" s="1" customFormat="1">
      <c r="B522" s="37"/>
      <c r="C522" s="38"/>
      <c r="D522" s="218" t="s">
        <v>142</v>
      </c>
      <c r="E522" s="38"/>
      <c r="F522" s="219" t="s">
        <v>529</v>
      </c>
      <c r="G522" s="38"/>
      <c r="H522" s="38"/>
      <c r="I522" s="131"/>
      <c r="J522" s="38"/>
      <c r="K522" s="38"/>
      <c r="L522" s="42"/>
      <c r="M522" s="220"/>
      <c r="N522" s="78"/>
      <c r="O522" s="78"/>
      <c r="P522" s="78"/>
      <c r="Q522" s="78"/>
      <c r="R522" s="78"/>
      <c r="S522" s="78"/>
      <c r="T522" s="79"/>
      <c r="AT522" s="16" t="s">
        <v>142</v>
      </c>
      <c r="AU522" s="16" t="s">
        <v>81</v>
      </c>
    </row>
    <row r="523" s="12" customFormat="1">
      <c r="B523" s="231"/>
      <c r="C523" s="232"/>
      <c r="D523" s="218" t="s">
        <v>144</v>
      </c>
      <c r="E523" s="233" t="s">
        <v>1</v>
      </c>
      <c r="F523" s="234" t="s">
        <v>531</v>
      </c>
      <c r="G523" s="232"/>
      <c r="H523" s="235">
        <v>1223.7960000000001</v>
      </c>
      <c r="I523" s="236"/>
      <c r="J523" s="232"/>
      <c r="K523" s="232"/>
      <c r="L523" s="237"/>
      <c r="M523" s="238"/>
      <c r="N523" s="239"/>
      <c r="O523" s="239"/>
      <c r="P523" s="239"/>
      <c r="Q523" s="239"/>
      <c r="R523" s="239"/>
      <c r="S523" s="239"/>
      <c r="T523" s="240"/>
      <c r="AT523" s="241" t="s">
        <v>144</v>
      </c>
      <c r="AU523" s="241" t="s">
        <v>81</v>
      </c>
      <c r="AV523" s="12" t="s">
        <v>81</v>
      </c>
      <c r="AW523" s="12" t="s">
        <v>33</v>
      </c>
      <c r="AX523" s="12" t="s">
        <v>79</v>
      </c>
      <c r="AY523" s="241" t="s">
        <v>133</v>
      </c>
    </row>
    <row r="524" s="1" customFormat="1" ht="16.5" customHeight="1">
      <c r="B524" s="37"/>
      <c r="C524" s="206" t="s">
        <v>532</v>
      </c>
      <c r="D524" s="206" t="s">
        <v>135</v>
      </c>
      <c r="E524" s="207" t="s">
        <v>533</v>
      </c>
      <c r="F524" s="208" t="s">
        <v>534</v>
      </c>
      <c r="G524" s="209" t="s">
        <v>138</v>
      </c>
      <c r="H524" s="210">
        <v>170.40000000000001</v>
      </c>
      <c r="I524" s="211"/>
      <c r="J524" s="212">
        <f>ROUND(I524*H524,2)</f>
        <v>0</v>
      </c>
      <c r="K524" s="208" t="s">
        <v>139</v>
      </c>
      <c r="L524" s="42"/>
      <c r="M524" s="213" t="s">
        <v>1</v>
      </c>
      <c r="N524" s="214" t="s">
        <v>43</v>
      </c>
      <c r="O524" s="78"/>
      <c r="P524" s="215">
        <f>O524*H524</f>
        <v>0</v>
      </c>
      <c r="Q524" s="215">
        <v>0</v>
      </c>
      <c r="R524" s="215">
        <f>Q524*H524</f>
        <v>0</v>
      </c>
      <c r="S524" s="215">
        <v>0</v>
      </c>
      <c r="T524" s="216">
        <f>S524*H524</f>
        <v>0</v>
      </c>
      <c r="AR524" s="16" t="s">
        <v>140</v>
      </c>
      <c r="AT524" s="16" t="s">
        <v>135</v>
      </c>
      <c r="AU524" s="16" t="s">
        <v>81</v>
      </c>
      <c r="AY524" s="16" t="s">
        <v>133</v>
      </c>
      <c r="BE524" s="217">
        <f>IF(N524="základní",J524,0)</f>
        <v>0</v>
      </c>
      <c r="BF524" s="217">
        <f>IF(N524="snížená",J524,0)</f>
        <v>0</v>
      </c>
      <c r="BG524" s="217">
        <f>IF(N524="zákl. přenesená",J524,0)</f>
        <v>0</v>
      </c>
      <c r="BH524" s="217">
        <f>IF(N524="sníž. přenesená",J524,0)</f>
        <v>0</v>
      </c>
      <c r="BI524" s="217">
        <f>IF(N524="nulová",J524,0)</f>
        <v>0</v>
      </c>
      <c r="BJ524" s="16" t="s">
        <v>79</v>
      </c>
      <c r="BK524" s="217">
        <f>ROUND(I524*H524,2)</f>
        <v>0</v>
      </c>
      <c r="BL524" s="16" t="s">
        <v>140</v>
      </c>
      <c r="BM524" s="16" t="s">
        <v>535</v>
      </c>
    </row>
    <row r="525" s="1" customFormat="1">
      <c r="B525" s="37"/>
      <c r="C525" s="38"/>
      <c r="D525" s="218" t="s">
        <v>142</v>
      </c>
      <c r="E525" s="38"/>
      <c r="F525" s="219" t="s">
        <v>536</v>
      </c>
      <c r="G525" s="38"/>
      <c r="H525" s="38"/>
      <c r="I525" s="131"/>
      <c r="J525" s="38"/>
      <c r="K525" s="38"/>
      <c r="L525" s="42"/>
      <c r="M525" s="220"/>
      <c r="N525" s="78"/>
      <c r="O525" s="78"/>
      <c r="P525" s="78"/>
      <c r="Q525" s="78"/>
      <c r="R525" s="78"/>
      <c r="S525" s="78"/>
      <c r="T525" s="79"/>
      <c r="AT525" s="16" t="s">
        <v>142</v>
      </c>
      <c r="AU525" s="16" t="s">
        <v>81</v>
      </c>
    </row>
    <row r="526" s="11" customFormat="1">
      <c r="B526" s="221"/>
      <c r="C526" s="222"/>
      <c r="D526" s="218" t="s">
        <v>144</v>
      </c>
      <c r="E526" s="223" t="s">
        <v>1</v>
      </c>
      <c r="F526" s="224" t="s">
        <v>225</v>
      </c>
      <c r="G526" s="222"/>
      <c r="H526" s="223" t="s">
        <v>1</v>
      </c>
      <c r="I526" s="225"/>
      <c r="J526" s="222"/>
      <c r="K526" s="222"/>
      <c r="L526" s="226"/>
      <c r="M526" s="227"/>
      <c r="N526" s="228"/>
      <c r="O526" s="228"/>
      <c r="P526" s="228"/>
      <c r="Q526" s="228"/>
      <c r="R526" s="228"/>
      <c r="S526" s="228"/>
      <c r="T526" s="229"/>
      <c r="AT526" s="230" t="s">
        <v>144</v>
      </c>
      <c r="AU526" s="230" t="s">
        <v>81</v>
      </c>
      <c r="AV526" s="11" t="s">
        <v>79</v>
      </c>
      <c r="AW526" s="11" t="s">
        <v>33</v>
      </c>
      <c r="AX526" s="11" t="s">
        <v>72</v>
      </c>
      <c r="AY526" s="230" t="s">
        <v>133</v>
      </c>
    </row>
    <row r="527" s="11" customFormat="1">
      <c r="B527" s="221"/>
      <c r="C527" s="222"/>
      <c r="D527" s="218" t="s">
        <v>144</v>
      </c>
      <c r="E527" s="223" t="s">
        <v>1</v>
      </c>
      <c r="F527" s="224" t="s">
        <v>226</v>
      </c>
      <c r="G527" s="222"/>
      <c r="H527" s="223" t="s">
        <v>1</v>
      </c>
      <c r="I527" s="225"/>
      <c r="J527" s="222"/>
      <c r="K527" s="222"/>
      <c r="L527" s="226"/>
      <c r="M527" s="227"/>
      <c r="N527" s="228"/>
      <c r="O527" s="228"/>
      <c r="P527" s="228"/>
      <c r="Q527" s="228"/>
      <c r="R527" s="228"/>
      <c r="S527" s="228"/>
      <c r="T527" s="229"/>
      <c r="AT527" s="230" t="s">
        <v>144</v>
      </c>
      <c r="AU527" s="230" t="s">
        <v>81</v>
      </c>
      <c r="AV527" s="11" t="s">
        <v>79</v>
      </c>
      <c r="AW527" s="11" t="s">
        <v>33</v>
      </c>
      <c r="AX527" s="11" t="s">
        <v>72</v>
      </c>
      <c r="AY527" s="230" t="s">
        <v>133</v>
      </c>
    </row>
    <row r="528" s="12" customFormat="1">
      <c r="B528" s="231"/>
      <c r="C528" s="232"/>
      <c r="D528" s="218" t="s">
        <v>144</v>
      </c>
      <c r="E528" s="233" t="s">
        <v>1</v>
      </c>
      <c r="F528" s="234" t="s">
        <v>537</v>
      </c>
      <c r="G528" s="232"/>
      <c r="H528" s="235">
        <v>56.399999999999999</v>
      </c>
      <c r="I528" s="236"/>
      <c r="J528" s="232"/>
      <c r="K528" s="232"/>
      <c r="L528" s="237"/>
      <c r="M528" s="238"/>
      <c r="N528" s="239"/>
      <c r="O528" s="239"/>
      <c r="P528" s="239"/>
      <c r="Q528" s="239"/>
      <c r="R528" s="239"/>
      <c r="S528" s="239"/>
      <c r="T528" s="240"/>
      <c r="AT528" s="241" t="s">
        <v>144</v>
      </c>
      <c r="AU528" s="241" t="s">
        <v>81</v>
      </c>
      <c r="AV528" s="12" t="s">
        <v>81</v>
      </c>
      <c r="AW528" s="12" t="s">
        <v>33</v>
      </c>
      <c r="AX528" s="12" t="s">
        <v>72</v>
      </c>
      <c r="AY528" s="241" t="s">
        <v>133</v>
      </c>
    </row>
    <row r="529" s="12" customFormat="1">
      <c r="B529" s="231"/>
      <c r="C529" s="232"/>
      <c r="D529" s="218" t="s">
        <v>144</v>
      </c>
      <c r="E529" s="233" t="s">
        <v>1</v>
      </c>
      <c r="F529" s="234" t="s">
        <v>538</v>
      </c>
      <c r="G529" s="232"/>
      <c r="H529" s="235">
        <v>66.900000000000006</v>
      </c>
      <c r="I529" s="236"/>
      <c r="J529" s="232"/>
      <c r="K529" s="232"/>
      <c r="L529" s="237"/>
      <c r="M529" s="238"/>
      <c r="N529" s="239"/>
      <c r="O529" s="239"/>
      <c r="P529" s="239"/>
      <c r="Q529" s="239"/>
      <c r="R529" s="239"/>
      <c r="S529" s="239"/>
      <c r="T529" s="240"/>
      <c r="AT529" s="241" t="s">
        <v>144</v>
      </c>
      <c r="AU529" s="241" t="s">
        <v>81</v>
      </c>
      <c r="AV529" s="12" t="s">
        <v>81</v>
      </c>
      <c r="AW529" s="12" t="s">
        <v>33</v>
      </c>
      <c r="AX529" s="12" t="s">
        <v>72</v>
      </c>
      <c r="AY529" s="241" t="s">
        <v>133</v>
      </c>
    </row>
    <row r="530" s="12" customFormat="1">
      <c r="B530" s="231"/>
      <c r="C530" s="232"/>
      <c r="D530" s="218" t="s">
        <v>144</v>
      </c>
      <c r="E530" s="233" t="s">
        <v>1</v>
      </c>
      <c r="F530" s="234" t="s">
        <v>539</v>
      </c>
      <c r="G530" s="232"/>
      <c r="H530" s="235">
        <v>43.600000000000001</v>
      </c>
      <c r="I530" s="236"/>
      <c r="J530" s="232"/>
      <c r="K530" s="232"/>
      <c r="L530" s="237"/>
      <c r="M530" s="238"/>
      <c r="N530" s="239"/>
      <c r="O530" s="239"/>
      <c r="P530" s="239"/>
      <c r="Q530" s="239"/>
      <c r="R530" s="239"/>
      <c r="S530" s="239"/>
      <c r="T530" s="240"/>
      <c r="AT530" s="241" t="s">
        <v>144</v>
      </c>
      <c r="AU530" s="241" t="s">
        <v>81</v>
      </c>
      <c r="AV530" s="12" t="s">
        <v>81</v>
      </c>
      <c r="AW530" s="12" t="s">
        <v>33</v>
      </c>
      <c r="AX530" s="12" t="s">
        <v>72</v>
      </c>
      <c r="AY530" s="241" t="s">
        <v>133</v>
      </c>
    </row>
    <row r="531" s="12" customFormat="1">
      <c r="B531" s="231"/>
      <c r="C531" s="232"/>
      <c r="D531" s="218" t="s">
        <v>144</v>
      </c>
      <c r="E531" s="233" t="s">
        <v>1</v>
      </c>
      <c r="F531" s="234" t="s">
        <v>540</v>
      </c>
      <c r="G531" s="232"/>
      <c r="H531" s="235">
        <v>3.5</v>
      </c>
      <c r="I531" s="236"/>
      <c r="J531" s="232"/>
      <c r="K531" s="232"/>
      <c r="L531" s="237"/>
      <c r="M531" s="238"/>
      <c r="N531" s="239"/>
      <c r="O531" s="239"/>
      <c r="P531" s="239"/>
      <c r="Q531" s="239"/>
      <c r="R531" s="239"/>
      <c r="S531" s="239"/>
      <c r="T531" s="240"/>
      <c r="AT531" s="241" t="s">
        <v>144</v>
      </c>
      <c r="AU531" s="241" t="s">
        <v>81</v>
      </c>
      <c r="AV531" s="12" t="s">
        <v>81</v>
      </c>
      <c r="AW531" s="12" t="s">
        <v>33</v>
      </c>
      <c r="AX531" s="12" t="s">
        <v>72</v>
      </c>
      <c r="AY531" s="241" t="s">
        <v>133</v>
      </c>
    </row>
    <row r="532" s="13" customFormat="1">
      <c r="B532" s="242"/>
      <c r="C532" s="243"/>
      <c r="D532" s="218" t="s">
        <v>144</v>
      </c>
      <c r="E532" s="244" t="s">
        <v>1</v>
      </c>
      <c r="F532" s="245" t="s">
        <v>149</v>
      </c>
      <c r="G532" s="243"/>
      <c r="H532" s="246">
        <v>170.40000000000001</v>
      </c>
      <c r="I532" s="247"/>
      <c r="J532" s="243"/>
      <c r="K532" s="243"/>
      <c r="L532" s="248"/>
      <c r="M532" s="249"/>
      <c r="N532" s="250"/>
      <c r="O532" s="250"/>
      <c r="P532" s="250"/>
      <c r="Q532" s="250"/>
      <c r="R532" s="250"/>
      <c r="S532" s="250"/>
      <c r="T532" s="251"/>
      <c r="AT532" s="252" t="s">
        <v>144</v>
      </c>
      <c r="AU532" s="252" t="s">
        <v>81</v>
      </c>
      <c r="AV532" s="13" t="s">
        <v>140</v>
      </c>
      <c r="AW532" s="13" t="s">
        <v>33</v>
      </c>
      <c r="AX532" s="13" t="s">
        <v>79</v>
      </c>
      <c r="AY532" s="252" t="s">
        <v>133</v>
      </c>
    </row>
    <row r="533" s="1" customFormat="1" ht="16.5" customHeight="1">
      <c r="B533" s="37"/>
      <c r="C533" s="253" t="s">
        <v>541</v>
      </c>
      <c r="D533" s="253" t="s">
        <v>499</v>
      </c>
      <c r="E533" s="254" t="s">
        <v>542</v>
      </c>
      <c r="F533" s="255" t="s">
        <v>543</v>
      </c>
      <c r="G533" s="256" t="s">
        <v>544</v>
      </c>
      <c r="H533" s="257">
        <v>34.079999999999998</v>
      </c>
      <c r="I533" s="258"/>
      <c r="J533" s="259">
        <f>ROUND(I533*H533,2)</f>
        <v>0</v>
      </c>
      <c r="K533" s="255" t="s">
        <v>139</v>
      </c>
      <c r="L533" s="260"/>
      <c r="M533" s="261" t="s">
        <v>1</v>
      </c>
      <c r="N533" s="262" t="s">
        <v>43</v>
      </c>
      <c r="O533" s="78"/>
      <c r="P533" s="215">
        <f>O533*H533</f>
        <v>0</v>
      </c>
      <c r="Q533" s="215">
        <v>0.001</v>
      </c>
      <c r="R533" s="215">
        <f>Q533*H533</f>
        <v>0.034079999999999999</v>
      </c>
      <c r="S533" s="215">
        <v>0</v>
      </c>
      <c r="T533" s="216">
        <f>S533*H533</f>
        <v>0</v>
      </c>
      <c r="AR533" s="16" t="s">
        <v>188</v>
      </c>
      <c r="AT533" s="16" t="s">
        <v>499</v>
      </c>
      <c r="AU533" s="16" t="s">
        <v>81</v>
      </c>
      <c r="AY533" s="16" t="s">
        <v>133</v>
      </c>
      <c r="BE533" s="217">
        <f>IF(N533="základní",J533,0)</f>
        <v>0</v>
      </c>
      <c r="BF533" s="217">
        <f>IF(N533="snížená",J533,0)</f>
        <v>0</v>
      </c>
      <c r="BG533" s="217">
        <f>IF(N533="zákl. přenesená",J533,0)</f>
        <v>0</v>
      </c>
      <c r="BH533" s="217">
        <f>IF(N533="sníž. přenesená",J533,0)</f>
        <v>0</v>
      </c>
      <c r="BI533" s="217">
        <f>IF(N533="nulová",J533,0)</f>
        <v>0</v>
      </c>
      <c r="BJ533" s="16" t="s">
        <v>79</v>
      </c>
      <c r="BK533" s="217">
        <f>ROUND(I533*H533,2)</f>
        <v>0</v>
      </c>
      <c r="BL533" s="16" t="s">
        <v>140</v>
      </c>
      <c r="BM533" s="16" t="s">
        <v>545</v>
      </c>
    </row>
    <row r="534" s="1" customFormat="1">
      <c r="B534" s="37"/>
      <c r="C534" s="38"/>
      <c r="D534" s="218" t="s">
        <v>142</v>
      </c>
      <c r="E534" s="38"/>
      <c r="F534" s="219" t="s">
        <v>543</v>
      </c>
      <c r="G534" s="38"/>
      <c r="H534" s="38"/>
      <c r="I534" s="131"/>
      <c r="J534" s="38"/>
      <c r="K534" s="38"/>
      <c r="L534" s="42"/>
      <c r="M534" s="220"/>
      <c r="N534" s="78"/>
      <c r="O534" s="78"/>
      <c r="P534" s="78"/>
      <c r="Q534" s="78"/>
      <c r="R534" s="78"/>
      <c r="S534" s="78"/>
      <c r="T534" s="79"/>
      <c r="AT534" s="16" t="s">
        <v>142</v>
      </c>
      <c r="AU534" s="16" t="s">
        <v>81</v>
      </c>
    </row>
    <row r="535" s="12" customFormat="1">
      <c r="B535" s="231"/>
      <c r="C535" s="232"/>
      <c r="D535" s="218" t="s">
        <v>144</v>
      </c>
      <c r="E535" s="233" t="s">
        <v>1</v>
      </c>
      <c r="F535" s="234" t="s">
        <v>546</v>
      </c>
      <c r="G535" s="232"/>
      <c r="H535" s="235">
        <v>34.079999999999998</v>
      </c>
      <c r="I535" s="236"/>
      <c r="J535" s="232"/>
      <c r="K535" s="232"/>
      <c r="L535" s="237"/>
      <c r="M535" s="238"/>
      <c r="N535" s="239"/>
      <c r="O535" s="239"/>
      <c r="P535" s="239"/>
      <c r="Q535" s="239"/>
      <c r="R535" s="239"/>
      <c r="S535" s="239"/>
      <c r="T535" s="240"/>
      <c r="AT535" s="241" t="s">
        <v>144</v>
      </c>
      <c r="AU535" s="241" t="s">
        <v>81</v>
      </c>
      <c r="AV535" s="12" t="s">
        <v>81</v>
      </c>
      <c r="AW535" s="12" t="s">
        <v>33</v>
      </c>
      <c r="AX535" s="12" t="s">
        <v>79</v>
      </c>
      <c r="AY535" s="241" t="s">
        <v>133</v>
      </c>
    </row>
    <row r="536" s="1" customFormat="1" ht="16.5" customHeight="1">
      <c r="B536" s="37"/>
      <c r="C536" s="206" t="s">
        <v>547</v>
      </c>
      <c r="D536" s="206" t="s">
        <v>135</v>
      </c>
      <c r="E536" s="207" t="s">
        <v>548</v>
      </c>
      <c r="F536" s="208" t="s">
        <v>549</v>
      </c>
      <c r="G536" s="209" t="s">
        <v>138</v>
      </c>
      <c r="H536" s="210">
        <v>170.40000000000001</v>
      </c>
      <c r="I536" s="211"/>
      <c r="J536" s="212">
        <f>ROUND(I536*H536,2)</f>
        <v>0</v>
      </c>
      <c r="K536" s="208" t="s">
        <v>139</v>
      </c>
      <c r="L536" s="42"/>
      <c r="M536" s="213" t="s">
        <v>1</v>
      </c>
      <c r="N536" s="214" t="s">
        <v>43</v>
      </c>
      <c r="O536" s="78"/>
      <c r="P536" s="215">
        <f>O536*H536</f>
        <v>0</v>
      </c>
      <c r="Q536" s="215">
        <v>0</v>
      </c>
      <c r="R536" s="215">
        <f>Q536*H536</f>
        <v>0</v>
      </c>
      <c r="S536" s="215">
        <v>0</v>
      </c>
      <c r="T536" s="216">
        <f>S536*H536</f>
        <v>0</v>
      </c>
      <c r="AR536" s="16" t="s">
        <v>140</v>
      </c>
      <c r="AT536" s="16" t="s">
        <v>135</v>
      </c>
      <c r="AU536" s="16" t="s">
        <v>81</v>
      </c>
      <c r="AY536" s="16" t="s">
        <v>133</v>
      </c>
      <c r="BE536" s="217">
        <f>IF(N536="základní",J536,0)</f>
        <v>0</v>
      </c>
      <c r="BF536" s="217">
        <f>IF(N536="snížená",J536,0)</f>
        <v>0</v>
      </c>
      <c r="BG536" s="217">
        <f>IF(N536="zákl. přenesená",J536,0)</f>
        <v>0</v>
      </c>
      <c r="BH536" s="217">
        <f>IF(N536="sníž. přenesená",J536,0)</f>
        <v>0</v>
      </c>
      <c r="BI536" s="217">
        <f>IF(N536="nulová",J536,0)</f>
        <v>0</v>
      </c>
      <c r="BJ536" s="16" t="s">
        <v>79</v>
      </c>
      <c r="BK536" s="217">
        <f>ROUND(I536*H536,2)</f>
        <v>0</v>
      </c>
      <c r="BL536" s="16" t="s">
        <v>140</v>
      </c>
      <c r="BM536" s="16" t="s">
        <v>550</v>
      </c>
    </row>
    <row r="537" s="1" customFormat="1">
      <c r="B537" s="37"/>
      <c r="C537" s="38"/>
      <c r="D537" s="218" t="s">
        <v>142</v>
      </c>
      <c r="E537" s="38"/>
      <c r="F537" s="219" t="s">
        <v>551</v>
      </c>
      <c r="G537" s="38"/>
      <c r="H537" s="38"/>
      <c r="I537" s="131"/>
      <c r="J537" s="38"/>
      <c r="K537" s="38"/>
      <c r="L537" s="42"/>
      <c r="M537" s="220"/>
      <c r="N537" s="78"/>
      <c r="O537" s="78"/>
      <c r="P537" s="78"/>
      <c r="Q537" s="78"/>
      <c r="R537" s="78"/>
      <c r="S537" s="78"/>
      <c r="T537" s="79"/>
      <c r="AT537" s="16" t="s">
        <v>142</v>
      </c>
      <c r="AU537" s="16" t="s">
        <v>81</v>
      </c>
    </row>
    <row r="538" s="11" customFormat="1">
      <c r="B538" s="221"/>
      <c r="C538" s="222"/>
      <c r="D538" s="218" t="s">
        <v>144</v>
      </c>
      <c r="E538" s="223" t="s">
        <v>1</v>
      </c>
      <c r="F538" s="224" t="s">
        <v>225</v>
      </c>
      <c r="G538" s="222"/>
      <c r="H538" s="223" t="s">
        <v>1</v>
      </c>
      <c r="I538" s="225"/>
      <c r="J538" s="222"/>
      <c r="K538" s="222"/>
      <c r="L538" s="226"/>
      <c r="M538" s="227"/>
      <c r="N538" s="228"/>
      <c r="O538" s="228"/>
      <c r="P538" s="228"/>
      <c r="Q538" s="228"/>
      <c r="R538" s="228"/>
      <c r="S538" s="228"/>
      <c r="T538" s="229"/>
      <c r="AT538" s="230" t="s">
        <v>144</v>
      </c>
      <c r="AU538" s="230" t="s">
        <v>81</v>
      </c>
      <c r="AV538" s="11" t="s">
        <v>79</v>
      </c>
      <c r="AW538" s="11" t="s">
        <v>33</v>
      </c>
      <c r="AX538" s="11" t="s">
        <v>72</v>
      </c>
      <c r="AY538" s="230" t="s">
        <v>133</v>
      </c>
    </row>
    <row r="539" s="11" customFormat="1">
      <c r="B539" s="221"/>
      <c r="C539" s="222"/>
      <c r="D539" s="218" t="s">
        <v>144</v>
      </c>
      <c r="E539" s="223" t="s">
        <v>1</v>
      </c>
      <c r="F539" s="224" t="s">
        <v>226</v>
      </c>
      <c r="G539" s="222"/>
      <c r="H539" s="223" t="s">
        <v>1</v>
      </c>
      <c r="I539" s="225"/>
      <c r="J539" s="222"/>
      <c r="K539" s="222"/>
      <c r="L539" s="226"/>
      <c r="M539" s="227"/>
      <c r="N539" s="228"/>
      <c r="O539" s="228"/>
      <c r="P539" s="228"/>
      <c r="Q539" s="228"/>
      <c r="R539" s="228"/>
      <c r="S539" s="228"/>
      <c r="T539" s="229"/>
      <c r="AT539" s="230" t="s">
        <v>144</v>
      </c>
      <c r="AU539" s="230" t="s">
        <v>81</v>
      </c>
      <c r="AV539" s="11" t="s">
        <v>79</v>
      </c>
      <c r="AW539" s="11" t="s">
        <v>33</v>
      </c>
      <c r="AX539" s="11" t="s">
        <v>72</v>
      </c>
      <c r="AY539" s="230" t="s">
        <v>133</v>
      </c>
    </row>
    <row r="540" s="12" customFormat="1">
      <c r="B540" s="231"/>
      <c r="C540" s="232"/>
      <c r="D540" s="218" t="s">
        <v>144</v>
      </c>
      <c r="E540" s="233" t="s">
        <v>1</v>
      </c>
      <c r="F540" s="234" t="s">
        <v>537</v>
      </c>
      <c r="G540" s="232"/>
      <c r="H540" s="235">
        <v>56.399999999999999</v>
      </c>
      <c r="I540" s="236"/>
      <c r="J540" s="232"/>
      <c r="K540" s="232"/>
      <c r="L540" s="237"/>
      <c r="M540" s="238"/>
      <c r="N540" s="239"/>
      <c r="O540" s="239"/>
      <c r="P540" s="239"/>
      <c r="Q540" s="239"/>
      <c r="R540" s="239"/>
      <c r="S540" s="239"/>
      <c r="T540" s="240"/>
      <c r="AT540" s="241" t="s">
        <v>144</v>
      </c>
      <c r="AU540" s="241" t="s">
        <v>81</v>
      </c>
      <c r="AV540" s="12" t="s">
        <v>81</v>
      </c>
      <c r="AW540" s="12" t="s">
        <v>33</v>
      </c>
      <c r="AX540" s="12" t="s">
        <v>72</v>
      </c>
      <c r="AY540" s="241" t="s">
        <v>133</v>
      </c>
    </row>
    <row r="541" s="12" customFormat="1">
      <c r="B541" s="231"/>
      <c r="C541" s="232"/>
      <c r="D541" s="218" t="s">
        <v>144</v>
      </c>
      <c r="E541" s="233" t="s">
        <v>1</v>
      </c>
      <c r="F541" s="234" t="s">
        <v>538</v>
      </c>
      <c r="G541" s="232"/>
      <c r="H541" s="235">
        <v>66.900000000000006</v>
      </c>
      <c r="I541" s="236"/>
      <c r="J541" s="232"/>
      <c r="K541" s="232"/>
      <c r="L541" s="237"/>
      <c r="M541" s="238"/>
      <c r="N541" s="239"/>
      <c r="O541" s="239"/>
      <c r="P541" s="239"/>
      <c r="Q541" s="239"/>
      <c r="R541" s="239"/>
      <c r="S541" s="239"/>
      <c r="T541" s="240"/>
      <c r="AT541" s="241" t="s">
        <v>144</v>
      </c>
      <c r="AU541" s="241" t="s">
        <v>81</v>
      </c>
      <c r="AV541" s="12" t="s">
        <v>81</v>
      </c>
      <c r="AW541" s="12" t="s">
        <v>33</v>
      </c>
      <c r="AX541" s="12" t="s">
        <v>72</v>
      </c>
      <c r="AY541" s="241" t="s">
        <v>133</v>
      </c>
    </row>
    <row r="542" s="12" customFormat="1">
      <c r="B542" s="231"/>
      <c r="C542" s="232"/>
      <c r="D542" s="218" t="s">
        <v>144</v>
      </c>
      <c r="E542" s="233" t="s">
        <v>1</v>
      </c>
      <c r="F542" s="234" t="s">
        <v>539</v>
      </c>
      <c r="G542" s="232"/>
      <c r="H542" s="235">
        <v>43.600000000000001</v>
      </c>
      <c r="I542" s="236"/>
      <c r="J542" s="232"/>
      <c r="K542" s="232"/>
      <c r="L542" s="237"/>
      <c r="M542" s="238"/>
      <c r="N542" s="239"/>
      <c r="O542" s="239"/>
      <c r="P542" s="239"/>
      <c r="Q542" s="239"/>
      <c r="R542" s="239"/>
      <c r="S542" s="239"/>
      <c r="T542" s="240"/>
      <c r="AT542" s="241" t="s">
        <v>144</v>
      </c>
      <c r="AU542" s="241" t="s">
        <v>81</v>
      </c>
      <c r="AV542" s="12" t="s">
        <v>81</v>
      </c>
      <c r="AW542" s="12" t="s">
        <v>33</v>
      </c>
      <c r="AX542" s="12" t="s">
        <v>72</v>
      </c>
      <c r="AY542" s="241" t="s">
        <v>133</v>
      </c>
    </row>
    <row r="543" s="12" customFormat="1">
      <c r="B543" s="231"/>
      <c r="C543" s="232"/>
      <c r="D543" s="218" t="s">
        <v>144</v>
      </c>
      <c r="E543" s="233" t="s">
        <v>1</v>
      </c>
      <c r="F543" s="234" t="s">
        <v>540</v>
      </c>
      <c r="G543" s="232"/>
      <c r="H543" s="235">
        <v>3.5</v>
      </c>
      <c r="I543" s="236"/>
      <c r="J543" s="232"/>
      <c r="K543" s="232"/>
      <c r="L543" s="237"/>
      <c r="M543" s="238"/>
      <c r="N543" s="239"/>
      <c r="O543" s="239"/>
      <c r="P543" s="239"/>
      <c r="Q543" s="239"/>
      <c r="R543" s="239"/>
      <c r="S543" s="239"/>
      <c r="T543" s="240"/>
      <c r="AT543" s="241" t="s">
        <v>144</v>
      </c>
      <c r="AU543" s="241" t="s">
        <v>81</v>
      </c>
      <c r="AV543" s="12" t="s">
        <v>81</v>
      </c>
      <c r="AW543" s="12" t="s">
        <v>33</v>
      </c>
      <c r="AX543" s="12" t="s">
        <v>72</v>
      </c>
      <c r="AY543" s="241" t="s">
        <v>133</v>
      </c>
    </row>
    <row r="544" s="13" customFormat="1">
      <c r="B544" s="242"/>
      <c r="C544" s="243"/>
      <c r="D544" s="218" t="s">
        <v>144</v>
      </c>
      <c r="E544" s="244" t="s">
        <v>1</v>
      </c>
      <c r="F544" s="245" t="s">
        <v>149</v>
      </c>
      <c r="G544" s="243"/>
      <c r="H544" s="246">
        <v>170.40000000000001</v>
      </c>
      <c r="I544" s="247"/>
      <c r="J544" s="243"/>
      <c r="K544" s="243"/>
      <c r="L544" s="248"/>
      <c r="M544" s="249"/>
      <c r="N544" s="250"/>
      <c r="O544" s="250"/>
      <c r="P544" s="250"/>
      <c r="Q544" s="250"/>
      <c r="R544" s="250"/>
      <c r="S544" s="250"/>
      <c r="T544" s="251"/>
      <c r="AT544" s="252" t="s">
        <v>144</v>
      </c>
      <c r="AU544" s="252" t="s">
        <v>81</v>
      </c>
      <c r="AV544" s="13" t="s">
        <v>140</v>
      </c>
      <c r="AW544" s="13" t="s">
        <v>33</v>
      </c>
      <c r="AX544" s="13" t="s">
        <v>79</v>
      </c>
      <c r="AY544" s="252" t="s">
        <v>133</v>
      </c>
    </row>
    <row r="545" s="10" customFormat="1" ht="22.8" customHeight="1">
      <c r="B545" s="190"/>
      <c r="C545" s="191"/>
      <c r="D545" s="192" t="s">
        <v>71</v>
      </c>
      <c r="E545" s="204" t="s">
        <v>81</v>
      </c>
      <c r="F545" s="204" t="s">
        <v>552</v>
      </c>
      <c r="G545" s="191"/>
      <c r="H545" s="191"/>
      <c r="I545" s="194"/>
      <c r="J545" s="205">
        <f>BK545</f>
        <v>0</v>
      </c>
      <c r="K545" s="191"/>
      <c r="L545" s="196"/>
      <c r="M545" s="197"/>
      <c r="N545" s="198"/>
      <c r="O545" s="198"/>
      <c r="P545" s="199">
        <f>SUM(P546:P550)</f>
        <v>0</v>
      </c>
      <c r="Q545" s="198"/>
      <c r="R545" s="199">
        <f>SUM(R546:R550)</f>
        <v>242.04473099999999</v>
      </c>
      <c r="S545" s="198"/>
      <c r="T545" s="200">
        <f>SUM(T546:T550)</f>
        <v>0</v>
      </c>
      <c r="AR545" s="201" t="s">
        <v>79</v>
      </c>
      <c r="AT545" s="202" t="s">
        <v>71</v>
      </c>
      <c r="AU545" s="202" t="s">
        <v>79</v>
      </c>
      <c r="AY545" s="201" t="s">
        <v>133</v>
      </c>
      <c r="BK545" s="203">
        <f>SUM(BK546:BK550)</f>
        <v>0</v>
      </c>
    </row>
    <row r="546" s="1" customFormat="1" ht="16.5" customHeight="1">
      <c r="B546" s="37"/>
      <c r="C546" s="206" t="s">
        <v>553</v>
      </c>
      <c r="D546" s="206" t="s">
        <v>135</v>
      </c>
      <c r="E546" s="207" t="s">
        <v>554</v>
      </c>
      <c r="F546" s="208" t="s">
        <v>555</v>
      </c>
      <c r="G546" s="209" t="s">
        <v>196</v>
      </c>
      <c r="H546" s="210">
        <v>1068.3</v>
      </c>
      <c r="I546" s="211"/>
      <c r="J546" s="212">
        <f>ROUND(I546*H546,2)</f>
        <v>0</v>
      </c>
      <c r="K546" s="208" t="s">
        <v>139</v>
      </c>
      <c r="L546" s="42"/>
      <c r="M546" s="213" t="s">
        <v>1</v>
      </c>
      <c r="N546" s="214" t="s">
        <v>43</v>
      </c>
      <c r="O546" s="78"/>
      <c r="P546" s="215">
        <f>O546*H546</f>
        <v>0</v>
      </c>
      <c r="Q546" s="215">
        <v>0.22656999999999999</v>
      </c>
      <c r="R546" s="215">
        <f>Q546*H546</f>
        <v>242.04473099999999</v>
      </c>
      <c r="S546" s="215">
        <v>0</v>
      </c>
      <c r="T546" s="216">
        <f>S546*H546</f>
        <v>0</v>
      </c>
      <c r="AR546" s="16" t="s">
        <v>140</v>
      </c>
      <c r="AT546" s="16" t="s">
        <v>135</v>
      </c>
      <c r="AU546" s="16" t="s">
        <v>81</v>
      </c>
      <c r="AY546" s="16" t="s">
        <v>133</v>
      </c>
      <c r="BE546" s="217">
        <f>IF(N546="základní",J546,0)</f>
        <v>0</v>
      </c>
      <c r="BF546" s="217">
        <f>IF(N546="snížená",J546,0)</f>
        <v>0</v>
      </c>
      <c r="BG546" s="217">
        <f>IF(N546="zákl. přenesená",J546,0)</f>
        <v>0</v>
      </c>
      <c r="BH546" s="217">
        <f>IF(N546="sníž. přenesená",J546,0)</f>
        <v>0</v>
      </c>
      <c r="BI546" s="217">
        <f>IF(N546="nulová",J546,0)</f>
        <v>0</v>
      </c>
      <c r="BJ546" s="16" t="s">
        <v>79</v>
      </c>
      <c r="BK546" s="217">
        <f>ROUND(I546*H546,2)</f>
        <v>0</v>
      </c>
      <c r="BL546" s="16" t="s">
        <v>140</v>
      </c>
      <c r="BM546" s="16" t="s">
        <v>556</v>
      </c>
    </row>
    <row r="547" s="1" customFormat="1">
      <c r="B547" s="37"/>
      <c r="C547" s="38"/>
      <c r="D547" s="218" t="s">
        <v>142</v>
      </c>
      <c r="E547" s="38"/>
      <c r="F547" s="219" t="s">
        <v>557</v>
      </c>
      <c r="G547" s="38"/>
      <c r="H547" s="38"/>
      <c r="I547" s="131"/>
      <c r="J547" s="38"/>
      <c r="K547" s="38"/>
      <c r="L547" s="42"/>
      <c r="M547" s="220"/>
      <c r="N547" s="78"/>
      <c r="O547" s="78"/>
      <c r="P547" s="78"/>
      <c r="Q547" s="78"/>
      <c r="R547" s="78"/>
      <c r="S547" s="78"/>
      <c r="T547" s="79"/>
      <c r="AT547" s="16" t="s">
        <v>142</v>
      </c>
      <c r="AU547" s="16" t="s">
        <v>81</v>
      </c>
    </row>
    <row r="548" s="11" customFormat="1">
      <c r="B548" s="221"/>
      <c r="C548" s="222"/>
      <c r="D548" s="218" t="s">
        <v>144</v>
      </c>
      <c r="E548" s="223" t="s">
        <v>1</v>
      </c>
      <c r="F548" s="224" t="s">
        <v>558</v>
      </c>
      <c r="G548" s="222"/>
      <c r="H548" s="223" t="s">
        <v>1</v>
      </c>
      <c r="I548" s="225"/>
      <c r="J548" s="222"/>
      <c r="K548" s="222"/>
      <c r="L548" s="226"/>
      <c r="M548" s="227"/>
      <c r="N548" s="228"/>
      <c r="O548" s="228"/>
      <c r="P548" s="228"/>
      <c r="Q548" s="228"/>
      <c r="R548" s="228"/>
      <c r="S548" s="228"/>
      <c r="T548" s="229"/>
      <c r="AT548" s="230" t="s">
        <v>144</v>
      </c>
      <c r="AU548" s="230" t="s">
        <v>81</v>
      </c>
      <c r="AV548" s="11" t="s">
        <v>79</v>
      </c>
      <c r="AW548" s="11" t="s">
        <v>33</v>
      </c>
      <c r="AX548" s="11" t="s">
        <v>72</v>
      </c>
      <c r="AY548" s="230" t="s">
        <v>133</v>
      </c>
    </row>
    <row r="549" s="12" customFormat="1">
      <c r="B549" s="231"/>
      <c r="C549" s="232"/>
      <c r="D549" s="218" t="s">
        <v>144</v>
      </c>
      <c r="E549" s="233" t="s">
        <v>1</v>
      </c>
      <c r="F549" s="234" t="s">
        <v>559</v>
      </c>
      <c r="G549" s="232"/>
      <c r="H549" s="235">
        <v>1068.3</v>
      </c>
      <c r="I549" s="236"/>
      <c r="J549" s="232"/>
      <c r="K549" s="232"/>
      <c r="L549" s="237"/>
      <c r="M549" s="238"/>
      <c r="N549" s="239"/>
      <c r="O549" s="239"/>
      <c r="P549" s="239"/>
      <c r="Q549" s="239"/>
      <c r="R549" s="239"/>
      <c r="S549" s="239"/>
      <c r="T549" s="240"/>
      <c r="AT549" s="241" t="s">
        <v>144</v>
      </c>
      <c r="AU549" s="241" t="s">
        <v>81</v>
      </c>
      <c r="AV549" s="12" t="s">
        <v>81</v>
      </c>
      <c r="AW549" s="12" t="s">
        <v>33</v>
      </c>
      <c r="AX549" s="12" t="s">
        <v>72</v>
      </c>
      <c r="AY549" s="241" t="s">
        <v>133</v>
      </c>
    </row>
    <row r="550" s="13" customFormat="1">
      <c r="B550" s="242"/>
      <c r="C550" s="243"/>
      <c r="D550" s="218" t="s">
        <v>144</v>
      </c>
      <c r="E550" s="244" t="s">
        <v>1</v>
      </c>
      <c r="F550" s="245" t="s">
        <v>149</v>
      </c>
      <c r="G550" s="243"/>
      <c r="H550" s="246">
        <v>1068.3</v>
      </c>
      <c r="I550" s="247"/>
      <c r="J550" s="243"/>
      <c r="K550" s="243"/>
      <c r="L550" s="248"/>
      <c r="M550" s="249"/>
      <c r="N550" s="250"/>
      <c r="O550" s="250"/>
      <c r="P550" s="250"/>
      <c r="Q550" s="250"/>
      <c r="R550" s="250"/>
      <c r="S550" s="250"/>
      <c r="T550" s="251"/>
      <c r="AT550" s="252" t="s">
        <v>144</v>
      </c>
      <c r="AU550" s="252" t="s">
        <v>81</v>
      </c>
      <c r="AV550" s="13" t="s">
        <v>140</v>
      </c>
      <c r="AW550" s="13" t="s">
        <v>33</v>
      </c>
      <c r="AX550" s="13" t="s">
        <v>79</v>
      </c>
      <c r="AY550" s="252" t="s">
        <v>133</v>
      </c>
    </row>
    <row r="551" s="10" customFormat="1" ht="22.8" customHeight="1">
      <c r="B551" s="190"/>
      <c r="C551" s="191"/>
      <c r="D551" s="192" t="s">
        <v>71</v>
      </c>
      <c r="E551" s="204" t="s">
        <v>140</v>
      </c>
      <c r="F551" s="204" t="s">
        <v>560</v>
      </c>
      <c r="G551" s="191"/>
      <c r="H551" s="191"/>
      <c r="I551" s="194"/>
      <c r="J551" s="205">
        <f>BK551</f>
        <v>0</v>
      </c>
      <c r="K551" s="191"/>
      <c r="L551" s="196"/>
      <c r="M551" s="197"/>
      <c r="N551" s="198"/>
      <c r="O551" s="198"/>
      <c r="P551" s="199">
        <f>SUM(P552:P573)</f>
        <v>0</v>
      </c>
      <c r="Q551" s="198"/>
      <c r="R551" s="199">
        <f>SUM(R552:R573)</f>
        <v>410.45767714000004</v>
      </c>
      <c r="S551" s="198"/>
      <c r="T551" s="200">
        <f>SUM(T552:T573)</f>
        <v>0</v>
      </c>
      <c r="AR551" s="201" t="s">
        <v>79</v>
      </c>
      <c r="AT551" s="202" t="s">
        <v>71</v>
      </c>
      <c r="AU551" s="202" t="s">
        <v>79</v>
      </c>
      <c r="AY551" s="201" t="s">
        <v>133</v>
      </c>
      <c r="BK551" s="203">
        <f>SUM(BK552:BK573)</f>
        <v>0</v>
      </c>
    </row>
    <row r="552" s="1" customFormat="1" ht="16.5" customHeight="1">
      <c r="B552" s="37"/>
      <c r="C552" s="206" t="s">
        <v>561</v>
      </c>
      <c r="D552" s="206" t="s">
        <v>135</v>
      </c>
      <c r="E552" s="207" t="s">
        <v>562</v>
      </c>
      <c r="F552" s="208" t="s">
        <v>563</v>
      </c>
      <c r="G552" s="209" t="s">
        <v>211</v>
      </c>
      <c r="H552" s="210">
        <v>122.288</v>
      </c>
      <c r="I552" s="211"/>
      <c r="J552" s="212">
        <f>ROUND(I552*H552,2)</f>
        <v>0</v>
      </c>
      <c r="K552" s="208" t="s">
        <v>139</v>
      </c>
      <c r="L552" s="42"/>
      <c r="M552" s="213" t="s">
        <v>1</v>
      </c>
      <c r="N552" s="214" t="s">
        <v>43</v>
      </c>
      <c r="O552" s="78"/>
      <c r="P552" s="215">
        <f>O552*H552</f>
        <v>0</v>
      </c>
      <c r="Q552" s="215">
        <v>1.8907700000000001</v>
      </c>
      <c r="R552" s="215">
        <f>Q552*H552</f>
        <v>231.21848176</v>
      </c>
      <c r="S552" s="215">
        <v>0</v>
      </c>
      <c r="T552" s="216">
        <f>S552*H552</f>
        <v>0</v>
      </c>
      <c r="AR552" s="16" t="s">
        <v>140</v>
      </c>
      <c r="AT552" s="16" t="s">
        <v>135</v>
      </c>
      <c r="AU552" s="16" t="s">
        <v>81</v>
      </c>
      <c r="AY552" s="16" t="s">
        <v>133</v>
      </c>
      <c r="BE552" s="217">
        <f>IF(N552="základní",J552,0)</f>
        <v>0</v>
      </c>
      <c r="BF552" s="217">
        <f>IF(N552="snížená",J552,0)</f>
        <v>0</v>
      </c>
      <c r="BG552" s="217">
        <f>IF(N552="zákl. přenesená",J552,0)</f>
        <v>0</v>
      </c>
      <c r="BH552" s="217">
        <f>IF(N552="sníž. přenesená",J552,0)</f>
        <v>0</v>
      </c>
      <c r="BI552" s="217">
        <f>IF(N552="nulová",J552,0)</f>
        <v>0</v>
      </c>
      <c r="BJ552" s="16" t="s">
        <v>79</v>
      </c>
      <c r="BK552" s="217">
        <f>ROUND(I552*H552,2)</f>
        <v>0</v>
      </c>
      <c r="BL552" s="16" t="s">
        <v>140</v>
      </c>
      <c r="BM552" s="16" t="s">
        <v>564</v>
      </c>
    </row>
    <row r="553" s="1" customFormat="1">
      <c r="B553" s="37"/>
      <c r="C553" s="38"/>
      <c r="D553" s="218" t="s">
        <v>142</v>
      </c>
      <c r="E553" s="38"/>
      <c r="F553" s="219" t="s">
        <v>563</v>
      </c>
      <c r="G553" s="38"/>
      <c r="H553" s="38"/>
      <c r="I553" s="131"/>
      <c r="J553" s="38"/>
      <c r="K553" s="38"/>
      <c r="L553" s="42"/>
      <c r="M553" s="220"/>
      <c r="N553" s="78"/>
      <c r="O553" s="78"/>
      <c r="P553" s="78"/>
      <c r="Q553" s="78"/>
      <c r="R553" s="78"/>
      <c r="S553" s="78"/>
      <c r="T553" s="79"/>
      <c r="AT553" s="16" t="s">
        <v>142</v>
      </c>
      <c r="AU553" s="16" t="s">
        <v>81</v>
      </c>
    </row>
    <row r="554" s="11" customFormat="1">
      <c r="B554" s="221"/>
      <c r="C554" s="222"/>
      <c r="D554" s="218" t="s">
        <v>144</v>
      </c>
      <c r="E554" s="223" t="s">
        <v>1</v>
      </c>
      <c r="F554" s="224" t="s">
        <v>565</v>
      </c>
      <c r="G554" s="222"/>
      <c r="H554" s="223" t="s">
        <v>1</v>
      </c>
      <c r="I554" s="225"/>
      <c r="J554" s="222"/>
      <c r="K554" s="222"/>
      <c r="L554" s="226"/>
      <c r="M554" s="227"/>
      <c r="N554" s="228"/>
      <c r="O554" s="228"/>
      <c r="P554" s="228"/>
      <c r="Q554" s="228"/>
      <c r="R554" s="228"/>
      <c r="S554" s="228"/>
      <c r="T554" s="229"/>
      <c r="AT554" s="230" t="s">
        <v>144</v>
      </c>
      <c r="AU554" s="230" t="s">
        <v>81</v>
      </c>
      <c r="AV554" s="11" t="s">
        <v>79</v>
      </c>
      <c r="AW554" s="11" t="s">
        <v>33</v>
      </c>
      <c r="AX554" s="11" t="s">
        <v>72</v>
      </c>
      <c r="AY554" s="230" t="s">
        <v>133</v>
      </c>
    </row>
    <row r="555" s="11" customFormat="1">
      <c r="B555" s="221"/>
      <c r="C555" s="222"/>
      <c r="D555" s="218" t="s">
        <v>144</v>
      </c>
      <c r="E555" s="223" t="s">
        <v>1</v>
      </c>
      <c r="F555" s="224" t="s">
        <v>566</v>
      </c>
      <c r="G555" s="222"/>
      <c r="H555" s="223" t="s">
        <v>1</v>
      </c>
      <c r="I555" s="225"/>
      <c r="J555" s="222"/>
      <c r="K555" s="222"/>
      <c r="L555" s="226"/>
      <c r="M555" s="227"/>
      <c r="N555" s="228"/>
      <c r="O555" s="228"/>
      <c r="P555" s="228"/>
      <c r="Q555" s="228"/>
      <c r="R555" s="228"/>
      <c r="S555" s="228"/>
      <c r="T555" s="229"/>
      <c r="AT555" s="230" t="s">
        <v>144</v>
      </c>
      <c r="AU555" s="230" t="s">
        <v>81</v>
      </c>
      <c r="AV555" s="11" t="s">
        <v>79</v>
      </c>
      <c r="AW555" s="11" t="s">
        <v>33</v>
      </c>
      <c r="AX555" s="11" t="s">
        <v>72</v>
      </c>
      <c r="AY555" s="230" t="s">
        <v>133</v>
      </c>
    </row>
    <row r="556" s="12" customFormat="1">
      <c r="B556" s="231"/>
      <c r="C556" s="232"/>
      <c r="D556" s="218" t="s">
        <v>144</v>
      </c>
      <c r="E556" s="233" t="s">
        <v>1</v>
      </c>
      <c r="F556" s="234" t="s">
        <v>567</v>
      </c>
      <c r="G556" s="232"/>
      <c r="H556" s="235">
        <v>76.359999999999999</v>
      </c>
      <c r="I556" s="236"/>
      <c r="J556" s="232"/>
      <c r="K556" s="232"/>
      <c r="L556" s="237"/>
      <c r="M556" s="238"/>
      <c r="N556" s="239"/>
      <c r="O556" s="239"/>
      <c r="P556" s="239"/>
      <c r="Q556" s="239"/>
      <c r="R556" s="239"/>
      <c r="S556" s="239"/>
      <c r="T556" s="240"/>
      <c r="AT556" s="241" t="s">
        <v>144</v>
      </c>
      <c r="AU556" s="241" t="s">
        <v>81</v>
      </c>
      <c r="AV556" s="12" t="s">
        <v>81</v>
      </c>
      <c r="AW556" s="12" t="s">
        <v>33</v>
      </c>
      <c r="AX556" s="12" t="s">
        <v>72</v>
      </c>
      <c r="AY556" s="241" t="s">
        <v>133</v>
      </c>
    </row>
    <row r="557" s="12" customFormat="1">
      <c r="B557" s="231"/>
      <c r="C557" s="232"/>
      <c r="D557" s="218" t="s">
        <v>144</v>
      </c>
      <c r="E557" s="233" t="s">
        <v>1</v>
      </c>
      <c r="F557" s="234" t="s">
        <v>568</v>
      </c>
      <c r="G557" s="232"/>
      <c r="H557" s="235">
        <v>12.362</v>
      </c>
      <c r="I557" s="236"/>
      <c r="J557" s="232"/>
      <c r="K557" s="232"/>
      <c r="L557" s="237"/>
      <c r="M557" s="238"/>
      <c r="N557" s="239"/>
      <c r="O557" s="239"/>
      <c r="P557" s="239"/>
      <c r="Q557" s="239"/>
      <c r="R557" s="239"/>
      <c r="S557" s="239"/>
      <c r="T557" s="240"/>
      <c r="AT557" s="241" t="s">
        <v>144</v>
      </c>
      <c r="AU557" s="241" t="s">
        <v>81</v>
      </c>
      <c r="AV557" s="12" t="s">
        <v>81</v>
      </c>
      <c r="AW557" s="12" t="s">
        <v>33</v>
      </c>
      <c r="AX557" s="12" t="s">
        <v>72</v>
      </c>
      <c r="AY557" s="241" t="s">
        <v>133</v>
      </c>
    </row>
    <row r="558" s="12" customFormat="1">
      <c r="B558" s="231"/>
      <c r="C558" s="232"/>
      <c r="D558" s="218" t="s">
        <v>144</v>
      </c>
      <c r="E558" s="233" t="s">
        <v>1</v>
      </c>
      <c r="F558" s="234" t="s">
        <v>569</v>
      </c>
      <c r="G558" s="232"/>
      <c r="H558" s="235">
        <v>30.295999999999999</v>
      </c>
      <c r="I558" s="236"/>
      <c r="J558" s="232"/>
      <c r="K558" s="232"/>
      <c r="L558" s="237"/>
      <c r="M558" s="238"/>
      <c r="N558" s="239"/>
      <c r="O558" s="239"/>
      <c r="P558" s="239"/>
      <c r="Q558" s="239"/>
      <c r="R558" s="239"/>
      <c r="S558" s="239"/>
      <c r="T558" s="240"/>
      <c r="AT558" s="241" t="s">
        <v>144</v>
      </c>
      <c r="AU558" s="241" t="s">
        <v>81</v>
      </c>
      <c r="AV558" s="12" t="s">
        <v>81</v>
      </c>
      <c r="AW558" s="12" t="s">
        <v>33</v>
      </c>
      <c r="AX558" s="12" t="s">
        <v>72</v>
      </c>
      <c r="AY558" s="241" t="s">
        <v>133</v>
      </c>
    </row>
    <row r="559" s="12" customFormat="1">
      <c r="B559" s="231"/>
      <c r="C559" s="232"/>
      <c r="D559" s="218" t="s">
        <v>144</v>
      </c>
      <c r="E559" s="233" t="s">
        <v>1</v>
      </c>
      <c r="F559" s="234" t="s">
        <v>570</v>
      </c>
      <c r="G559" s="232"/>
      <c r="H559" s="235">
        <v>2.29</v>
      </c>
      <c r="I559" s="236"/>
      <c r="J559" s="232"/>
      <c r="K559" s="232"/>
      <c r="L559" s="237"/>
      <c r="M559" s="238"/>
      <c r="N559" s="239"/>
      <c r="O559" s="239"/>
      <c r="P559" s="239"/>
      <c r="Q559" s="239"/>
      <c r="R559" s="239"/>
      <c r="S559" s="239"/>
      <c r="T559" s="240"/>
      <c r="AT559" s="241" t="s">
        <v>144</v>
      </c>
      <c r="AU559" s="241" t="s">
        <v>81</v>
      </c>
      <c r="AV559" s="12" t="s">
        <v>81</v>
      </c>
      <c r="AW559" s="12" t="s">
        <v>33</v>
      </c>
      <c r="AX559" s="12" t="s">
        <v>72</v>
      </c>
      <c r="AY559" s="241" t="s">
        <v>133</v>
      </c>
    </row>
    <row r="560" s="12" customFormat="1">
      <c r="B560" s="231"/>
      <c r="C560" s="232"/>
      <c r="D560" s="218" t="s">
        <v>144</v>
      </c>
      <c r="E560" s="233" t="s">
        <v>1</v>
      </c>
      <c r="F560" s="234" t="s">
        <v>571</v>
      </c>
      <c r="G560" s="232"/>
      <c r="H560" s="235">
        <v>0.97999999999999998</v>
      </c>
      <c r="I560" s="236"/>
      <c r="J560" s="232"/>
      <c r="K560" s="232"/>
      <c r="L560" s="237"/>
      <c r="M560" s="238"/>
      <c r="N560" s="239"/>
      <c r="O560" s="239"/>
      <c r="P560" s="239"/>
      <c r="Q560" s="239"/>
      <c r="R560" s="239"/>
      <c r="S560" s="239"/>
      <c r="T560" s="240"/>
      <c r="AT560" s="241" t="s">
        <v>144</v>
      </c>
      <c r="AU560" s="241" t="s">
        <v>81</v>
      </c>
      <c r="AV560" s="12" t="s">
        <v>81</v>
      </c>
      <c r="AW560" s="12" t="s">
        <v>33</v>
      </c>
      <c r="AX560" s="12" t="s">
        <v>72</v>
      </c>
      <c r="AY560" s="241" t="s">
        <v>133</v>
      </c>
    </row>
    <row r="561" s="13" customFormat="1">
      <c r="B561" s="242"/>
      <c r="C561" s="243"/>
      <c r="D561" s="218" t="s">
        <v>144</v>
      </c>
      <c r="E561" s="244" t="s">
        <v>1</v>
      </c>
      <c r="F561" s="245" t="s">
        <v>149</v>
      </c>
      <c r="G561" s="243"/>
      <c r="H561" s="246">
        <v>122.288</v>
      </c>
      <c r="I561" s="247"/>
      <c r="J561" s="243"/>
      <c r="K561" s="243"/>
      <c r="L561" s="248"/>
      <c r="M561" s="249"/>
      <c r="N561" s="250"/>
      <c r="O561" s="250"/>
      <c r="P561" s="250"/>
      <c r="Q561" s="250"/>
      <c r="R561" s="250"/>
      <c r="S561" s="250"/>
      <c r="T561" s="251"/>
      <c r="AT561" s="252" t="s">
        <v>144</v>
      </c>
      <c r="AU561" s="252" t="s">
        <v>81</v>
      </c>
      <c r="AV561" s="13" t="s">
        <v>140</v>
      </c>
      <c r="AW561" s="13" t="s">
        <v>33</v>
      </c>
      <c r="AX561" s="13" t="s">
        <v>79</v>
      </c>
      <c r="AY561" s="252" t="s">
        <v>133</v>
      </c>
    </row>
    <row r="562" s="1" customFormat="1" ht="16.5" customHeight="1">
      <c r="B562" s="37"/>
      <c r="C562" s="206" t="s">
        <v>572</v>
      </c>
      <c r="D562" s="206" t="s">
        <v>135</v>
      </c>
      <c r="E562" s="207" t="s">
        <v>573</v>
      </c>
      <c r="F562" s="208" t="s">
        <v>574</v>
      </c>
      <c r="G562" s="209" t="s">
        <v>211</v>
      </c>
      <c r="H562" s="210">
        <v>80.180000000000007</v>
      </c>
      <c r="I562" s="211"/>
      <c r="J562" s="212">
        <f>ROUND(I562*H562,2)</f>
        <v>0</v>
      </c>
      <c r="K562" s="208" t="s">
        <v>139</v>
      </c>
      <c r="L562" s="42"/>
      <c r="M562" s="213" t="s">
        <v>1</v>
      </c>
      <c r="N562" s="214" t="s">
        <v>43</v>
      </c>
      <c r="O562" s="78"/>
      <c r="P562" s="215">
        <f>O562*H562</f>
        <v>0</v>
      </c>
      <c r="Q562" s="215">
        <v>2.234</v>
      </c>
      <c r="R562" s="215">
        <f>Q562*H562</f>
        <v>179.12212000000002</v>
      </c>
      <c r="S562" s="215">
        <v>0</v>
      </c>
      <c r="T562" s="216">
        <f>S562*H562</f>
        <v>0</v>
      </c>
      <c r="AR562" s="16" t="s">
        <v>140</v>
      </c>
      <c r="AT562" s="16" t="s">
        <v>135</v>
      </c>
      <c r="AU562" s="16" t="s">
        <v>81</v>
      </c>
      <c r="AY562" s="16" t="s">
        <v>133</v>
      </c>
      <c r="BE562" s="217">
        <f>IF(N562="základní",J562,0)</f>
        <v>0</v>
      </c>
      <c r="BF562" s="217">
        <f>IF(N562="snížená",J562,0)</f>
        <v>0</v>
      </c>
      <c r="BG562" s="217">
        <f>IF(N562="zákl. přenesená",J562,0)</f>
        <v>0</v>
      </c>
      <c r="BH562" s="217">
        <f>IF(N562="sníž. přenesená",J562,0)</f>
        <v>0</v>
      </c>
      <c r="BI562" s="217">
        <f>IF(N562="nulová",J562,0)</f>
        <v>0</v>
      </c>
      <c r="BJ562" s="16" t="s">
        <v>79</v>
      </c>
      <c r="BK562" s="217">
        <f>ROUND(I562*H562,2)</f>
        <v>0</v>
      </c>
      <c r="BL562" s="16" t="s">
        <v>140</v>
      </c>
      <c r="BM562" s="16" t="s">
        <v>575</v>
      </c>
    </row>
    <row r="563" s="1" customFormat="1">
      <c r="B563" s="37"/>
      <c r="C563" s="38"/>
      <c r="D563" s="218" t="s">
        <v>142</v>
      </c>
      <c r="E563" s="38"/>
      <c r="F563" s="219" t="s">
        <v>574</v>
      </c>
      <c r="G563" s="38"/>
      <c r="H563" s="38"/>
      <c r="I563" s="131"/>
      <c r="J563" s="38"/>
      <c r="K563" s="38"/>
      <c r="L563" s="42"/>
      <c r="M563" s="220"/>
      <c r="N563" s="78"/>
      <c r="O563" s="78"/>
      <c r="P563" s="78"/>
      <c r="Q563" s="78"/>
      <c r="R563" s="78"/>
      <c r="S563" s="78"/>
      <c r="T563" s="79"/>
      <c r="AT563" s="16" t="s">
        <v>142</v>
      </c>
      <c r="AU563" s="16" t="s">
        <v>81</v>
      </c>
    </row>
    <row r="564" s="11" customFormat="1">
      <c r="B564" s="221"/>
      <c r="C564" s="222"/>
      <c r="D564" s="218" t="s">
        <v>144</v>
      </c>
      <c r="E564" s="223" t="s">
        <v>1</v>
      </c>
      <c r="F564" s="224" t="s">
        <v>576</v>
      </c>
      <c r="G564" s="222"/>
      <c r="H564" s="223" t="s">
        <v>1</v>
      </c>
      <c r="I564" s="225"/>
      <c r="J564" s="222"/>
      <c r="K564" s="222"/>
      <c r="L564" s="226"/>
      <c r="M564" s="227"/>
      <c r="N564" s="228"/>
      <c r="O564" s="228"/>
      <c r="P564" s="228"/>
      <c r="Q564" s="228"/>
      <c r="R564" s="228"/>
      <c r="S564" s="228"/>
      <c r="T564" s="229"/>
      <c r="AT564" s="230" t="s">
        <v>144</v>
      </c>
      <c r="AU564" s="230" t="s">
        <v>81</v>
      </c>
      <c r="AV564" s="11" t="s">
        <v>79</v>
      </c>
      <c r="AW564" s="11" t="s">
        <v>33</v>
      </c>
      <c r="AX564" s="11" t="s">
        <v>72</v>
      </c>
      <c r="AY564" s="230" t="s">
        <v>133</v>
      </c>
    </row>
    <row r="565" s="12" customFormat="1">
      <c r="B565" s="231"/>
      <c r="C565" s="232"/>
      <c r="D565" s="218" t="s">
        <v>144</v>
      </c>
      <c r="E565" s="233" t="s">
        <v>1</v>
      </c>
      <c r="F565" s="234" t="s">
        <v>577</v>
      </c>
      <c r="G565" s="232"/>
      <c r="H565" s="235">
        <v>80.180000000000007</v>
      </c>
      <c r="I565" s="236"/>
      <c r="J565" s="232"/>
      <c r="K565" s="232"/>
      <c r="L565" s="237"/>
      <c r="M565" s="238"/>
      <c r="N565" s="239"/>
      <c r="O565" s="239"/>
      <c r="P565" s="239"/>
      <c r="Q565" s="239"/>
      <c r="R565" s="239"/>
      <c r="S565" s="239"/>
      <c r="T565" s="240"/>
      <c r="AT565" s="241" t="s">
        <v>144</v>
      </c>
      <c r="AU565" s="241" t="s">
        <v>81</v>
      </c>
      <c r="AV565" s="12" t="s">
        <v>81</v>
      </c>
      <c r="AW565" s="12" t="s">
        <v>33</v>
      </c>
      <c r="AX565" s="12" t="s">
        <v>72</v>
      </c>
      <c r="AY565" s="241" t="s">
        <v>133</v>
      </c>
    </row>
    <row r="566" s="13" customFormat="1">
      <c r="B566" s="242"/>
      <c r="C566" s="243"/>
      <c r="D566" s="218" t="s">
        <v>144</v>
      </c>
      <c r="E566" s="244" t="s">
        <v>1</v>
      </c>
      <c r="F566" s="245" t="s">
        <v>149</v>
      </c>
      <c r="G566" s="243"/>
      <c r="H566" s="246">
        <v>80.180000000000007</v>
      </c>
      <c r="I566" s="247"/>
      <c r="J566" s="243"/>
      <c r="K566" s="243"/>
      <c r="L566" s="248"/>
      <c r="M566" s="249"/>
      <c r="N566" s="250"/>
      <c r="O566" s="250"/>
      <c r="P566" s="250"/>
      <c r="Q566" s="250"/>
      <c r="R566" s="250"/>
      <c r="S566" s="250"/>
      <c r="T566" s="251"/>
      <c r="AT566" s="252" t="s">
        <v>144</v>
      </c>
      <c r="AU566" s="252" t="s">
        <v>81</v>
      </c>
      <c r="AV566" s="13" t="s">
        <v>140</v>
      </c>
      <c r="AW566" s="13" t="s">
        <v>33</v>
      </c>
      <c r="AX566" s="13" t="s">
        <v>79</v>
      </c>
      <c r="AY566" s="252" t="s">
        <v>133</v>
      </c>
    </row>
    <row r="567" s="1" customFormat="1" ht="16.5" customHeight="1">
      <c r="B567" s="37"/>
      <c r="C567" s="206" t="s">
        <v>578</v>
      </c>
      <c r="D567" s="206" t="s">
        <v>135</v>
      </c>
      <c r="E567" s="207" t="s">
        <v>579</v>
      </c>
      <c r="F567" s="208" t="s">
        <v>580</v>
      </c>
      <c r="G567" s="209" t="s">
        <v>211</v>
      </c>
      <c r="H567" s="210">
        <v>0.051999999999999998</v>
      </c>
      <c r="I567" s="211"/>
      <c r="J567" s="212">
        <f>ROUND(I567*H567,2)</f>
        <v>0</v>
      </c>
      <c r="K567" s="208" t="s">
        <v>139</v>
      </c>
      <c r="L567" s="42"/>
      <c r="M567" s="213" t="s">
        <v>1</v>
      </c>
      <c r="N567" s="214" t="s">
        <v>43</v>
      </c>
      <c r="O567" s="78"/>
      <c r="P567" s="215">
        <f>O567*H567</f>
        <v>0</v>
      </c>
      <c r="Q567" s="215">
        <v>2.234</v>
      </c>
      <c r="R567" s="215">
        <f>Q567*H567</f>
        <v>0.11616799999999999</v>
      </c>
      <c r="S567" s="215">
        <v>0</v>
      </c>
      <c r="T567" s="216">
        <f>S567*H567</f>
        <v>0</v>
      </c>
      <c r="AR567" s="16" t="s">
        <v>140</v>
      </c>
      <c r="AT567" s="16" t="s">
        <v>135</v>
      </c>
      <c r="AU567" s="16" t="s">
        <v>81</v>
      </c>
      <c r="AY567" s="16" t="s">
        <v>133</v>
      </c>
      <c r="BE567" s="217">
        <f>IF(N567="základní",J567,0)</f>
        <v>0</v>
      </c>
      <c r="BF567" s="217">
        <f>IF(N567="snížená",J567,0)</f>
        <v>0</v>
      </c>
      <c r="BG567" s="217">
        <f>IF(N567="zákl. přenesená",J567,0)</f>
        <v>0</v>
      </c>
      <c r="BH567" s="217">
        <f>IF(N567="sníž. přenesená",J567,0)</f>
        <v>0</v>
      </c>
      <c r="BI567" s="217">
        <f>IF(N567="nulová",J567,0)</f>
        <v>0</v>
      </c>
      <c r="BJ567" s="16" t="s">
        <v>79</v>
      </c>
      <c r="BK567" s="217">
        <f>ROUND(I567*H567,2)</f>
        <v>0</v>
      </c>
      <c r="BL567" s="16" t="s">
        <v>140</v>
      </c>
      <c r="BM567" s="16" t="s">
        <v>581</v>
      </c>
    </row>
    <row r="568" s="1" customFormat="1">
      <c r="B568" s="37"/>
      <c r="C568" s="38"/>
      <c r="D568" s="218" t="s">
        <v>142</v>
      </c>
      <c r="E568" s="38"/>
      <c r="F568" s="219" t="s">
        <v>580</v>
      </c>
      <c r="G568" s="38"/>
      <c r="H568" s="38"/>
      <c r="I568" s="131"/>
      <c r="J568" s="38"/>
      <c r="K568" s="38"/>
      <c r="L568" s="42"/>
      <c r="M568" s="220"/>
      <c r="N568" s="78"/>
      <c r="O568" s="78"/>
      <c r="P568" s="78"/>
      <c r="Q568" s="78"/>
      <c r="R568" s="78"/>
      <c r="S568" s="78"/>
      <c r="T568" s="79"/>
      <c r="AT568" s="16" t="s">
        <v>142</v>
      </c>
      <c r="AU568" s="16" t="s">
        <v>81</v>
      </c>
    </row>
    <row r="569" s="11" customFormat="1">
      <c r="B569" s="221"/>
      <c r="C569" s="222"/>
      <c r="D569" s="218" t="s">
        <v>144</v>
      </c>
      <c r="E569" s="223" t="s">
        <v>1</v>
      </c>
      <c r="F569" s="224" t="s">
        <v>582</v>
      </c>
      <c r="G569" s="222"/>
      <c r="H569" s="223" t="s">
        <v>1</v>
      </c>
      <c r="I569" s="225"/>
      <c r="J569" s="222"/>
      <c r="K569" s="222"/>
      <c r="L569" s="226"/>
      <c r="M569" s="227"/>
      <c r="N569" s="228"/>
      <c r="O569" s="228"/>
      <c r="P569" s="228"/>
      <c r="Q569" s="228"/>
      <c r="R569" s="228"/>
      <c r="S569" s="228"/>
      <c r="T569" s="229"/>
      <c r="AT569" s="230" t="s">
        <v>144</v>
      </c>
      <c r="AU569" s="230" t="s">
        <v>81</v>
      </c>
      <c r="AV569" s="11" t="s">
        <v>79</v>
      </c>
      <c r="AW569" s="11" t="s">
        <v>33</v>
      </c>
      <c r="AX569" s="11" t="s">
        <v>72</v>
      </c>
      <c r="AY569" s="230" t="s">
        <v>133</v>
      </c>
    </row>
    <row r="570" s="12" customFormat="1">
      <c r="B570" s="231"/>
      <c r="C570" s="232"/>
      <c r="D570" s="218" t="s">
        <v>144</v>
      </c>
      <c r="E570" s="233" t="s">
        <v>1</v>
      </c>
      <c r="F570" s="234" t="s">
        <v>583</v>
      </c>
      <c r="G570" s="232"/>
      <c r="H570" s="235">
        <v>0.051999999999999998</v>
      </c>
      <c r="I570" s="236"/>
      <c r="J570" s="232"/>
      <c r="K570" s="232"/>
      <c r="L570" s="237"/>
      <c r="M570" s="238"/>
      <c r="N570" s="239"/>
      <c r="O570" s="239"/>
      <c r="P570" s="239"/>
      <c r="Q570" s="239"/>
      <c r="R570" s="239"/>
      <c r="S570" s="239"/>
      <c r="T570" s="240"/>
      <c r="AT570" s="241" t="s">
        <v>144</v>
      </c>
      <c r="AU570" s="241" t="s">
        <v>81</v>
      </c>
      <c r="AV570" s="12" t="s">
        <v>81</v>
      </c>
      <c r="AW570" s="12" t="s">
        <v>33</v>
      </c>
      <c r="AX570" s="12" t="s">
        <v>79</v>
      </c>
      <c r="AY570" s="241" t="s">
        <v>133</v>
      </c>
    </row>
    <row r="571" s="1" customFormat="1" ht="16.5" customHeight="1">
      <c r="B571" s="37"/>
      <c r="C571" s="206" t="s">
        <v>584</v>
      </c>
      <c r="D571" s="206" t="s">
        <v>135</v>
      </c>
      <c r="E571" s="207" t="s">
        <v>585</v>
      </c>
      <c r="F571" s="208" t="s">
        <v>586</v>
      </c>
      <c r="G571" s="209" t="s">
        <v>138</v>
      </c>
      <c r="H571" s="210">
        <v>0.14199999999999999</v>
      </c>
      <c r="I571" s="211"/>
      <c r="J571" s="212">
        <f>ROUND(I571*H571,2)</f>
        <v>0</v>
      </c>
      <c r="K571" s="208" t="s">
        <v>139</v>
      </c>
      <c r="L571" s="42"/>
      <c r="M571" s="213" t="s">
        <v>1</v>
      </c>
      <c r="N571" s="214" t="s">
        <v>43</v>
      </c>
      <c r="O571" s="78"/>
      <c r="P571" s="215">
        <f>O571*H571</f>
        <v>0</v>
      </c>
      <c r="Q571" s="215">
        <v>0.0063899999999999998</v>
      </c>
      <c r="R571" s="215">
        <f>Q571*H571</f>
        <v>0.00090737999999999995</v>
      </c>
      <c r="S571" s="215">
        <v>0</v>
      </c>
      <c r="T571" s="216">
        <f>S571*H571</f>
        <v>0</v>
      </c>
      <c r="AR571" s="16" t="s">
        <v>140</v>
      </c>
      <c r="AT571" s="16" t="s">
        <v>135</v>
      </c>
      <c r="AU571" s="16" t="s">
        <v>81</v>
      </c>
      <c r="AY571" s="16" t="s">
        <v>133</v>
      </c>
      <c r="BE571" s="217">
        <f>IF(N571="základní",J571,0)</f>
        <v>0</v>
      </c>
      <c r="BF571" s="217">
        <f>IF(N571="snížená",J571,0)</f>
        <v>0</v>
      </c>
      <c r="BG571" s="217">
        <f>IF(N571="zákl. přenesená",J571,0)</f>
        <v>0</v>
      </c>
      <c r="BH571" s="217">
        <f>IF(N571="sníž. přenesená",J571,0)</f>
        <v>0</v>
      </c>
      <c r="BI571" s="217">
        <f>IF(N571="nulová",J571,0)</f>
        <v>0</v>
      </c>
      <c r="BJ571" s="16" t="s">
        <v>79</v>
      </c>
      <c r="BK571" s="217">
        <f>ROUND(I571*H571,2)</f>
        <v>0</v>
      </c>
      <c r="BL571" s="16" t="s">
        <v>140</v>
      </c>
      <c r="BM571" s="16" t="s">
        <v>587</v>
      </c>
    </row>
    <row r="572" s="1" customFormat="1">
      <c r="B572" s="37"/>
      <c r="C572" s="38"/>
      <c r="D572" s="218" t="s">
        <v>142</v>
      </c>
      <c r="E572" s="38"/>
      <c r="F572" s="219" t="s">
        <v>586</v>
      </c>
      <c r="G572" s="38"/>
      <c r="H572" s="38"/>
      <c r="I572" s="131"/>
      <c r="J572" s="38"/>
      <c r="K572" s="38"/>
      <c r="L572" s="42"/>
      <c r="M572" s="220"/>
      <c r="N572" s="78"/>
      <c r="O572" s="78"/>
      <c r="P572" s="78"/>
      <c r="Q572" s="78"/>
      <c r="R572" s="78"/>
      <c r="S572" s="78"/>
      <c r="T572" s="79"/>
      <c r="AT572" s="16" t="s">
        <v>142</v>
      </c>
      <c r="AU572" s="16" t="s">
        <v>81</v>
      </c>
    </row>
    <row r="573" s="12" customFormat="1">
      <c r="B573" s="231"/>
      <c r="C573" s="232"/>
      <c r="D573" s="218" t="s">
        <v>144</v>
      </c>
      <c r="E573" s="233" t="s">
        <v>1</v>
      </c>
      <c r="F573" s="234" t="s">
        <v>588</v>
      </c>
      <c r="G573" s="232"/>
      <c r="H573" s="235">
        <v>0.14199999999999999</v>
      </c>
      <c r="I573" s="236"/>
      <c r="J573" s="232"/>
      <c r="K573" s="232"/>
      <c r="L573" s="237"/>
      <c r="M573" s="238"/>
      <c r="N573" s="239"/>
      <c r="O573" s="239"/>
      <c r="P573" s="239"/>
      <c r="Q573" s="239"/>
      <c r="R573" s="239"/>
      <c r="S573" s="239"/>
      <c r="T573" s="240"/>
      <c r="AT573" s="241" t="s">
        <v>144</v>
      </c>
      <c r="AU573" s="241" t="s">
        <v>81</v>
      </c>
      <c r="AV573" s="12" t="s">
        <v>81</v>
      </c>
      <c r="AW573" s="12" t="s">
        <v>33</v>
      </c>
      <c r="AX573" s="12" t="s">
        <v>79</v>
      </c>
      <c r="AY573" s="241" t="s">
        <v>133</v>
      </c>
    </row>
    <row r="574" s="10" customFormat="1" ht="22.8" customHeight="1">
      <c r="B574" s="190"/>
      <c r="C574" s="191"/>
      <c r="D574" s="192" t="s">
        <v>71</v>
      </c>
      <c r="E574" s="204" t="s">
        <v>172</v>
      </c>
      <c r="F574" s="204" t="s">
        <v>589</v>
      </c>
      <c r="G574" s="191"/>
      <c r="H574" s="191"/>
      <c r="I574" s="194"/>
      <c r="J574" s="205">
        <f>BK574</f>
        <v>0</v>
      </c>
      <c r="K574" s="191"/>
      <c r="L574" s="196"/>
      <c r="M574" s="197"/>
      <c r="N574" s="198"/>
      <c r="O574" s="198"/>
      <c r="P574" s="199">
        <f>SUM(P575:P647)</f>
        <v>0</v>
      </c>
      <c r="Q574" s="198"/>
      <c r="R574" s="199">
        <f>SUM(R575:R647)</f>
        <v>640.84332859999995</v>
      </c>
      <c r="S574" s="198"/>
      <c r="T574" s="200">
        <f>SUM(T575:T647)</f>
        <v>0</v>
      </c>
      <c r="AR574" s="201" t="s">
        <v>79</v>
      </c>
      <c r="AT574" s="202" t="s">
        <v>71</v>
      </c>
      <c r="AU574" s="202" t="s">
        <v>79</v>
      </c>
      <c r="AY574" s="201" t="s">
        <v>133</v>
      </c>
      <c r="BK574" s="203">
        <f>SUM(BK575:BK647)</f>
        <v>0</v>
      </c>
    </row>
    <row r="575" s="1" customFormat="1" ht="16.5" customHeight="1">
      <c r="B575" s="37"/>
      <c r="C575" s="206" t="s">
        <v>590</v>
      </c>
      <c r="D575" s="206" t="s">
        <v>135</v>
      </c>
      <c r="E575" s="207" t="s">
        <v>591</v>
      </c>
      <c r="F575" s="208" t="s">
        <v>592</v>
      </c>
      <c r="G575" s="209" t="s">
        <v>138</v>
      </c>
      <c r="H575" s="210">
        <v>716.01999999999998</v>
      </c>
      <c r="I575" s="211"/>
      <c r="J575" s="212">
        <f>ROUND(I575*H575,2)</f>
        <v>0</v>
      </c>
      <c r="K575" s="208" t="s">
        <v>139</v>
      </c>
      <c r="L575" s="42"/>
      <c r="M575" s="213" t="s">
        <v>1</v>
      </c>
      <c r="N575" s="214" t="s">
        <v>43</v>
      </c>
      <c r="O575" s="78"/>
      <c r="P575" s="215">
        <f>O575*H575</f>
        <v>0</v>
      </c>
      <c r="Q575" s="215">
        <v>0</v>
      </c>
      <c r="R575" s="215">
        <f>Q575*H575</f>
        <v>0</v>
      </c>
      <c r="S575" s="215">
        <v>0</v>
      </c>
      <c r="T575" s="216">
        <f>S575*H575</f>
        <v>0</v>
      </c>
      <c r="AR575" s="16" t="s">
        <v>140</v>
      </c>
      <c r="AT575" s="16" t="s">
        <v>135</v>
      </c>
      <c r="AU575" s="16" t="s">
        <v>81</v>
      </c>
      <c r="AY575" s="16" t="s">
        <v>133</v>
      </c>
      <c r="BE575" s="217">
        <f>IF(N575="základní",J575,0)</f>
        <v>0</v>
      </c>
      <c r="BF575" s="217">
        <f>IF(N575="snížená",J575,0)</f>
        <v>0</v>
      </c>
      <c r="BG575" s="217">
        <f>IF(N575="zákl. přenesená",J575,0)</f>
        <v>0</v>
      </c>
      <c r="BH575" s="217">
        <f>IF(N575="sníž. přenesená",J575,0)</f>
        <v>0</v>
      </c>
      <c r="BI575" s="217">
        <f>IF(N575="nulová",J575,0)</f>
        <v>0</v>
      </c>
      <c r="BJ575" s="16" t="s">
        <v>79</v>
      </c>
      <c r="BK575" s="217">
        <f>ROUND(I575*H575,2)</f>
        <v>0</v>
      </c>
      <c r="BL575" s="16" t="s">
        <v>140</v>
      </c>
      <c r="BM575" s="16" t="s">
        <v>593</v>
      </c>
    </row>
    <row r="576" s="1" customFormat="1">
      <c r="B576" s="37"/>
      <c r="C576" s="38"/>
      <c r="D576" s="218" t="s">
        <v>142</v>
      </c>
      <c r="E576" s="38"/>
      <c r="F576" s="219" t="s">
        <v>594</v>
      </c>
      <c r="G576" s="38"/>
      <c r="H576" s="38"/>
      <c r="I576" s="131"/>
      <c r="J576" s="38"/>
      <c r="K576" s="38"/>
      <c r="L576" s="42"/>
      <c r="M576" s="220"/>
      <c r="N576" s="78"/>
      <c r="O576" s="78"/>
      <c r="P576" s="78"/>
      <c r="Q576" s="78"/>
      <c r="R576" s="78"/>
      <c r="S576" s="78"/>
      <c r="T576" s="79"/>
      <c r="AT576" s="16" t="s">
        <v>142</v>
      </c>
      <c r="AU576" s="16" t="s">
        <v>81</v>
      </c>
    </row>
    <row r="577" s="11" customFormat="1">
      <c r="B577" s="221"/>
      <c r="C577" s="222"/>
      <c r="D577" s="218" t="s">
        <v>144</v>
      </c>
      <c r="E577" s="223" t="s">
        <v>1</v>
      </c>
      <c r="F577" s="224" t="s">
        <v>145</v>
      </c>
      <c r="G577" s="222"/>
      <c r="H577" s="223" t="s">
        <v>1</v>
      </c>
      <c r="I577" s="225"/>
      <c r="J577" s="222"/>
      <c r="K577" s="222"/>
      <c r="L577" s="226"/>
      <c r="M577" s="227"/>
      <c r="N577" s="228"/>
      <c r="O577" s="228"/>
      <c r="P577" s="228"/>
      <c r="Q577" s="228"/>
      <c r="R577" s="228"/>
      <c r="S577" s="228"/>
      <c r="T577" s="229"/>
      <c r="AT577" s="230" t="s">
        <v>144</v>
      </c>
      <c r="AU577" s="230" t="s">
        <v>81</v>
      </c>
      <c r="AV577" s="11" t="s">
        <v>79</v>
      </c>
      <c r="AW577" s="11" t="s">
        <v>33</v>
      </c>
      <c r="AX577" s="11" t="s">
        <v>72</v>
      </c>
      <c r="AY577" s="230" t="s">
        <v>133</v>
      </c>
    </row>
    <row r="578" s="11" customFormat="1">
      <c r="B578" s="221"/>
      <c r="C578" s="222"/>
      <c r="D578" s="218" t="s">
        <v>144</v>
      </c>
      <c r="E578" s="223" t="s">
        <v>1</v>
      </c>
      <c r="F578" s="224" t="s">
        <v>170</v>
      </c>
      <c r="G578" s="222"/>
      <c r="H578" s="223" t="s">
        <v>1</v>
      </c>
      <c r="I578" s="225"/>
      <c r="J578" s="222"/>
      <c r="K578" s="222"/>
      <c r="L578" s="226"/>
      <c r="M578" s="227"/>
      <c r="N578" s="228"/>
      <c r="O578" s="228"/>
      <c r="P578" s="228"/>
      <c r="Q578" s="228"/>
      <c r="R578" s="228"/>
      <c r="S578" s="228"/>
      <c r="T578" s="229"/>
      <c r="AT578" s="230" t="s">
        <v>144</v>
      </c>
      <c r="AU578" s="230" t="s">
        <v>81</v>
      </c>
      <c r="AV578" s="11" t="s">
        <v>79</v>
      </c>
      <c r="AW578" s="11" t="s">
        <v>33</v>
      </c>
      <c r="AX578" s="11" t="s">
        <v>72</v>
      </c>
      <c r="AY578" s="230" t="s">
        <v>133</v>
      </c>
    </row>
    <row r="579" s="11" customFormat="1">
      <c r="B579" s="221"/>
      <c r="C579" s="222"/>
      <c r="D579" s="218" t="s">
        <v>144</v>
      </c>
      <c r="E579" s="223" t="s">
        <v>1</v>
      </c>
      <c r="F579" s="224" t="s">
        <v>171</v>
      </c>
      <c r="G579" s="222"/>
      <c r="H579" s="223" t="s">
        <v>1</v>
      </c>
      <c r="I579" s="225"/>
      <c r="J579" s="222"/>
      <c r="K579" s="222"/>
      <c r="L579" s="226"/>
      <c r="M579" s="227"/>
      <c r="N579" s="228"/>
      <c r="O579" s="228"/>
      <c r="P579" s="228"/>
      <c r="Q579" s="228"/>
      <c r="R579" s="228"/>
      <c r="S579" s="228"/>
      <c r="T579" s="229"/>
      <c r="AT579" s="230" t="s">
        <v>144</v>
      </c>
      <c r="AU579" s="230" t="s">
        <v>81</v>
      </c>
      <c r="AV579" s="11" t="s">
        <v>79</v>
      </c>
      <c r="AW579" s="11" t="s">
        <v>33</v>
      </c>
      <c r="AX579" s="11" t="s">
        <v>72</v>
      </c>
      <c r="AY579" s="230" t="s">
        <v>133</v>
      </c>
    </row>
    <row r="580" s="12" customFormat="1">
      <c r="B580" s="231"/>
      <c r="C580" s="232"/>
      <c r="D580" s="218" t="s">
        <v>144</v>
      </c>
      <c r="E580" s="233" t="s">
        <v>1</v>
      </c>
      <c r="F580" s="234" t="s">
        <v>162</v>
      </c>
      <c r="G580" s="232"/>
      <c r="H580" s="235">
        <v>195.80000000000001</v>
      </c>
      <c r="I580" s="236"/>
      <c r="J580" s="232"/>
      <c r="K580" s="232"/>
      <c r="L580" s="237"/>
      <c r="M580" s="238"/>
      <c r="N580" s="239"/>
      <c r="O580" s="239"/>
      <c r="P580" s="239"/>
      <c r="Q580" s="239"/>
      <c r="R580" s="239"/>
      <c r="S580" s="239"/>
      <c r="T580" s="240"/>
      <c r="AT580" s="241" t="s">
        <v>144</v>
      </c>
      <c r="AU580" s="241" t="s">
        <v>81</v>
      </c>
      <c r="AV580" s="12" t="s">
        <v>81</v>
      </c>
      <c r="AW580" s="12" t="s">
        <v>33</v>
      </c>
      <c r="AX580" s="12" t="s">
        <v>72</v>
      </c>
      <c r="AY580" s="241" t="s">
        <v>133</v>
      </c>
    </row>
    <row r="581" s="12" customFormat="1">
      <c r="B581" s="231"/>
      <c r="C581" s="232"/>
      <c r="D581" s="218" t="s">
        <v>144</v>
      </c>
      <c r="E581" s="233" t="s">
        <v>1</v>
      </c>
      <c r="F581" s="234" t="s">
        <v>163</v>
      </c>
      <c r="G581" s="232"/>
      <c r="H581" s="235">
        <v>487.51999999999998</v>
      </c>
      <c r="I581" s="236"/>
      <c r="J581" s="232"/>
      <c r="K581" s="232"/>
      <c r="L581" s="237"/>
      <c r="M581" s="238"/>
      <c r="N581" s="239"/>
      <c r="O581" s="239"/>
      <c r="P581" s="239"/>
      <c r="Q581" s="239"/>
      <c r="R581" s="239"/>
      <c r="S581" s="239"/>
      <c r="T581" s="240"/>
      <c r="AT581" s="241" t="s">
        <v>144</v>
      </c>
      <c r="AU581" s="241" t="s">
        <v>81</v>
      </c>
      <c r="AV581" s="12" t="s">
        <v>81</v>
      </c>
      <c r="AW581" s="12" t="s">
        <v>33</v>
      </c>
      <c r="AX581" s="12" t="s">
        <v>72</v>
      </c>
      <c r="AY581" s="241" t="s">
        <v>133</v>
      </c>
    </row>
    <row r="582" s="11" customFormat="1">
      <c r="B582" s="221"/>
      <c r="C582" s="222"/>
      <c r="D582" s="218" t="s">
        <v>144</v>
      </c>
      <c r="E582" s="223" t="s">
        <v>1</v>
      </c>
      <c r="F582" s="224" t="s">
        <v>164</v>
      </c>
      <c r="G582" s="222"/>
      <c r="H582" s="223" t="s">
        <v>1</v>
      </c>
      <c r="I582" s="225"/>
      <c r="J582" s="222"/>
      <c r="K582" s="222"/>
      <c r="L582" s="226"/>
      <c r="M582" s="227"/>
      <c r="N582" s="228"/>
      <c r="O582" s="228"/>
      <c r="P582" s="228"/>
      <c r="Q582" s="228"/>
      <c r="R582" s="228"/>
      <c r="S582" s="228"/>
      <c r="T582" s="229"/>
      <c r="AT582" s="230" t="s">
        <v>144</v>
      </c>
      <c r="AU582" s="230" t="s">
        <v>81</v>
      </c>
      <c r="AV582" s="11" t="s">
        <v>79</v>
      </c>
      <c r="AW582" s="11" t="s">
        <v>33</v>
      </c>
      <c r="AX582" s="11" t="s">
        <v>72</v>
      </c>
      <c r="AY582" s="230" t="s">
        <v>133</v>
      </c>
    </row>
    <row r="583" s="12" customFormat="1">
      <c r="B583" s="231"/>
      <c r="C583" s="232"/>
      <c r="D583" s="218" t="s">
        <v>144</v>
      </c>
      <c r="E583" s="233" t="s">
        <v>1</v>
      </c>
      <c r="F583" s="234" t="s">
        <v>165</v>
      </c>
      <c r="G583" s="232"/>
      <c r="H583" s="235">
        <v>32.700000000000003</v>
      </c>
      <c r="I583" s="236"/>
      <c r="J583" s="232"/>
      <c r="K583" s="232"/>
      <c r="L583" s="237"/>
      <c r="M583" s="238"/>
      <c r="N583" s="239"/>
      <c r="O583" s="239"/>
      <c r="P583" s="239"/>
      <c r="Q583" s="239"/>
      <c r="R583" s="239"/>
      <c r="S583" s="239"/>
      <c r="T583" s="240"/>
      <c r="AT583" s="241" t="s">
        <v>144</v>
      </c>
      <c r="AU583" s="241" t="s">
        <v>81</v>
      </c>
      <c r="AV583" s="12" t="s">
        <v>81</v>
      </c>
      <c r="AW583" s="12" t="s">
        <v>33</v>
      </c>
      <c r="AX583" s="12" t="s">
        <v>72</v>
      </c>
      <c r="AY583" s="241" t="s">
        <v>133</v>
      </c>
    </row>
    <row r="584" s="13" customFormat="1">
      <c r="B584" s="242"/>
      <c r="C584" s="243"/>
      <c r="D584" s="218" t="s">
        <v>144</v>
      </c>
      <c r="E584" s="244" t="s">
        <v>1</v>
      </c>
      <c r="F584" s="245" t="s">
        <v>149</v>
      </c>
      <c r="G584" s="243"/>
      <c r="H584" s="246">
        <v>716.01999999999998</v>
      </c>
      <c r="I584" s="247"/>
      <c r="J584" s="243"/>
      <c r="K584" s="243"/>
      <c r="L584" s="248"/>
      <c r="M584" s="249"/>
      <c r="N584" s="250"/>
      <c r="O584" s="250"/>
      <c r="P584" s="250"/>
      <c r="Q584" s="250"/>
      <c r="R584" s="250"/>
      <c r="S584" s="250"/>
      <c r="T584" s="251"/>
      <c r="AT584" s="252" t="s">
        <v>144</v>
      </c>
      <c r="AU584" s="252" t="s">
        <v>81</v>
      </c>
      <c r="AV584" s="13" t="s">
        <v>140</v>
      </c>
      <c r="AW584" s="13" t="s">
        <v>33</v>
      </c>
      <c r="AX584" s="13" t="s">
        <v>79</v>
      </c>
      <c r="AY584" s="252" t="s">
        <v>133</v>
      </c>
    </row>
    <row r="585" s="1" customFormat="1" ht="16.5" customHeight="1">
      <c r="B585" s="37"/>
      <c r="C585" s="206" t="s">
        <v>595</v>
      </c>
      <c r="D585" s="206" t="s">
        <v>135</v>
      </c>
      <c r="E585" s="207" t="s">
        <v>596</v>
      </c>
      <c r="F585" s="208" t="s">
        <v>597</v>
      </c>
      <c r="G585" s="209" t="s">
        <v>138</v>
      </c>
      <c r="H585" s="210">
        <v>400.89999999999998</v>
      </c>
      <c r="I585" s="211"/>
      <c r="J585" s="212">
        <f>ROUND(I585*H585,2)</f>
        <v>0</v>
      </c>
      <c r="K585" s="208" t="s">
        <v>139</v>
      </c>
      <c r="L585" s="42"/>
      <c r="M585" s="213" t="s">
        <v>1</v>
      </c>
      <c r="N585" s="214" t="s">
        <v>43</v>
      </c>
      <c r="O585" s="78"/>
      <c r="P585" s="215">
        <f>O585*H585</f>
        <v>0</v>
      </c>
      <c r="Q585" s="215">
        <v>0</v>
      </c>
      <c r="R585" s="215">
        <f>Q585*H585</f>
        <v>0</v>
      </c>
      <c r="S585" s="215">
        <v>0</v>
      </c>
      <c r="T585" s="216">
        <f>S585*H585</f>
        <v>0</v>
      </c>
      <c r="AR585" s="16" t="s">
        <v>140</v>
      </c>
      <c r="AT585" s="16" t="s">
        <v>135</v>
      </c>
      <c r="AU585" s="16" t="s">
        <v>81</v>
      </c>
      <c r="AY585" s="16" t="s">
        <v>133</v>
      </c>
      <c r="BE585" s="217">
        <f>IF(N585="základní",J585,0)</f>
        <v>0</v>
      </c>
      <c r="BF585" s="217">
        <f>IF(N585="snížená",J585,0)</f>
        <v>0</v>
      </c>
      <c r="BG585" s="217">
        <f>IF(N585="zákl. přenesená",J585,0)</f>
        <v>0</v>
      </c>
      <c r="BH585" s="217">
        <f>IF(N585="sníž. přenesená",J585,0)</f>
        <v>0</v>
      </c>
      <c r="BI585" s="217">
        <f>IF(N585="nulová",J585,0)</f>
        <v>0</v>
      </c>
      <c r="BJ585" s="16" t="s">
        <v>79</v>
      </c>
      <c r="BK585" s="217">
        <f>ROUND(I585*H585,2)</f>
        <v>0</v>
      </c>
      <c r="BL585" s="16" t="s">
        <v>140</v>
      </c>
      <c r="BM585" s="16" t="s">
        <v>598</v>
      </c>
    </row>
    <row r="586" s="1" customFormat="1">
      <c r="B586" s="37"/>
      <c r="C586" s="38"/>
      <c r="D586" s="218" t="s">
        <v>142</v>
      </c>
      <c r="E586" s="38"/>
      <c r="F586" s="219" t="s">
        <v>599</v>
      </c>
      <c r="G586" s="38"/>
      <c r="H586" s="38"/>
      <c r="I586" s="131"/>
      <c r="J586" s="38"/>
      <c r="K586" s="38"/>
      <c r="L586" s="42"/>
      <c r="M586" s="220"/>
      <c r="N586" s="78"/>
      <c r="O586" s="78"/>
      <c r="P586" s="78"/>
      <c r="Q586" s="78"/>
      <c r="R586" s="78"/>
      <c r="S586" s="78"/>
      <c r="T586" s="79"/>
      <c r="AT586" s="16" t="s">
        <v>142</v>
      </c>
      <c r="AU586" s="16" t="s">
        <v>81</v>
      </c>
    </row>
    <row r="587" s="11" customFormat="1">
      <c r="B587" s="221"/>
      <c r="C587" s="222"/>
      <c r="D587" s="218" t="s">
        <v>144</v>
      </c>
      <c r="E587" s="223" t="s">
        <v>1</v>
      </c>
      <c r="F587" s="224" t="s">
        <v>145</v>
      </c>
      <c r="G587" s="222"/>
      <c r="H587" s="223" t="s">
        <v>1</v>
      </c>
      <c r="I587" s="225"/>
      <c r="J587" s="222"/>
      <c r="K587" s="222"/>
      <c r="L587" s="226"/>
      <c r="M587" s="227"/>
      <c r="N587" s="228"/>
      <c r="O587" s="228"/>
      <c r="P587" s="228"/>
      <c r="Q587" s="228"/>
      <c r="R587" s="228"/>
      <c r="S587" s="228"/>
      <c r="T587" s="229"/>
      <c r="AT587" s="230" t="s">
        <v>144</v>
      </c>
      <c r="AU587" s="230" t="s">
        <v>81</v>
      </c>
      <c r="AV587" s="11" t="s">
        <v>79</v>
      </c>
      <c r="AW587" s="11" t="s">
        <v>33</v>
      </c>
      <c r="AX587" s="11" t="s">
        <v>72</v>
      </c>
      <c r="AY587" s="230" t="s">
        <v>133</v>
      </c>
    </row>
    <row r="588" s="11" customFormat="1">
      <c r="B588" s="221"/>
      <c r="C588" s="222"/>
      <c r="D588" s="218" t="s">
        <v>144</v>
      </c>
      <c r="E588" s="223" t="s">
        <v>1</v>
      </c>
      <c r="F588" s="224" t="s">
        <v>146</v>
      </c>
      <c r="G588" s="222"/>
      <c r="H588" s="223" t="s">
        <v>1</v>
      </c>
      <c r="I588" s="225"/>
      <c r="J588" s="222"/>
      <c r="K588" s="222"/>
      <c r="L588" s="226"/>
      <c r="M588" s="227"/>
      <c r="N588" s="228"/>
      <c r="O588" s="228"/>
      <c r="P588" s="228"/>
      <c r="Q588" s="228"/>
      <c r="R588" s="228"/>
      <c r="S588" s="228"/>
      <c r="T588" s="229"/>
      <c r="AT588" s="230" t="s">
        <v>144</v>
      </c>
      <c r="AU588" s="230" t="s">
        <v>81</v>
      </c>
      <c r="AV588" s="11" t="s">
        <v>79</v>
      </c>
      <c r="AW588" s="11" t="s">
        <v>33</v>
      </c>
      <c r="AX588" s="11" t="s">
        <v>72</v>
      </c>
      <c r="AY588" s="230" t="s">
        <v>133</v>
      </c>
    </row>
    <row r="589" s="11" customFormat="1">
      <c r="B589" s="221"/>
      <c r="C589" s="222"/>
      <c r="D589" s="218" t="s">
        <v>144</v>
      </c>
      <c r="E589" s="223" t="s">
        <v>1</v>
      </c>
      <c r="F589" s="224" t="s">
        <v>147</v>
      </c>
      <c r="G589" s="222"/>
      <c r="H589" s="223" t="s">
        <v>1</v>
      </c>
      <c r="I589" s="225"/>
      <c r="J589" s="222"/>
      <c r="K589" s="222"/>
      <c r="L589" s="226"/>
      <c r="M589" s="227"/>
      <c r="N589" s="228"/>
      <c r="O589" s="228"/>
      <c r="P589" s="228"/>
      <c r="Q589" s="228"/>
      <c r="R589" s="228"/>
      <c r="S589" s="228"/>
      <c r="T589" s="229"/>
      <c r="AT589" s="230" t="s">
        <v>144</v>
      </c>
      <c r="AU589" s="230" t="s">
        <v>81</v>
      </c>
      <c r="AV589" s="11" t="s">
        <v>79</v>
      </c>
      <c r="AW589" s="11" t="s">
        <v>33</v>
      </c>
      <c r="AX589" s="11" t="s">
        <v>72</v>
      </c>
      <c r="AY589" s="230" t="s">
        <v>133</v>
      </c>
    </row>
    <row r="590" s="12" customFormat="1">
      <c r="B590" s="231"/>
      <c r="C590" s="232"/>
      <c r="D590" s="218" t="s">
        <v>144</v>
      </c>
      <c r="E590" s="233" t="s">
        <v>1</v>
      </c>
      <c r="F590" s="234" t="s">
        <v>148</v>
      </c>
      <c r="G590" s="232"/>
      <c r="H590" s="235">
        <v>400.89999999999998</v>
      </c>
      <c r="I590" s="236"/>
      <c r="J590" s="232"/>
      <c r="K590" s="232"/>
      <c r="L590" s="237"/>
      <c r="M590" s="238"/>
      <c r="N590" s="239"/>
      <c r="O590" s="239"/>
      <c r="P590" s="239"/>
      <c r="Q590" s="239"/>
      <c r="R590" s="239"/>
      <c r="S590" s="239"/>
      <c r="T590" s="240"/>
      <c r="AT590" s="241" t="s">
        <v>144</v>
      </c>
      <c r="AU590" s="241" t="s">
        <v>81</v>
      </c>
      <c r="AV590" s="12" t="s">
        <v>81</v>
      </c>
      <c r="AW590" s="12" t="s">
        <v>33</v>
      </c>
      <c r="AX590" s="12" t="s">
        <v>72</v>
      </c>
      <c r="AY590" s="241" t="s">
        <v>133</v>
      </c>
    </row>
    <row r="591" s="13" customFormat="1">
      <c r="B591" s="242"/>
      <c r="C591" s="243"/>
      <c r="D591" s="218" t="s">
        <v>144</v>
      </c>
      <c r="E591" s="244" t="s">
        <v>1</v>
      </c>
      <c r="F591" s="245" t="s">
        <v>149</v>
      </c>
      <c r="G591" s="243"/>
      <c r="H591" s="246">
        <v>400.89999999999998</v>
      </c>
      <c r="I591" s="247"/>
      <c r="J591" s="243"/>
      <c r="K591" s="243"/>
      <c r="L591" s="248"/>
      <c r="M591" s="249"/>
      <c r="N591" s="250"/>
      <c r="O591" s="250"/>
      <c r="P591" s="250"/>
      <c r="Q591" s="250"/>
      <c r="R591" s="250"/>
      <c r="S591" s="250"/>
      <c r="T591" s="251"/>
      <c r="AT591" s="252" t="s">
        <v>144</v>
      </c>
      <c r="AU591" s="252" t="s">
        <v>81</v>
      </c>
      <c r="AV591" s="13" t="s">
        <v>140</v>
      </c>
      <c r="AW591" s="13" t="s">
        <v>33</v>
      </c>
      <c r="AX591" s="13" t="s">
        <v>79</v>
      </c>
      <c r="AY591" s="252" t="s">
        <v>133</v>
      </c>
    </row>
    <row r="592" s="1" customFormat="1" ht="16.5" customHeight="1">
      <c r="B592" s="37"/>
      <c r="C592" s="206" t="s">
        <v>600</v>
      </c>
      <c r="D592" s="206" t="s">
        <v>135</v>
      </c>
      <c r="E592" s="207" t="s">
        <v>601</v>
      </c>
      <c r="F592" s="208" t="s">
        <v>602</v>
      </c>
      <c r="G592" s="209" t="s">
        <v>138</v>
      </c>
      <c r="H592" s="210">
        <v>716.01999999999998</v>
      </c>
      <c r="I592" s="211"/>
      <c r="J592" s="212">
        <f>ROUND(I592*H592,2)</f>
        <v>0</v>
      </c>
      <c r="K592" s="208" t="s">
        <v>139</v>
      </c>
      <c r="L592" s="42"/>
      <c r="M592" s="213" t="s">
        <v>1</v>
      </c>
      <c r="N592" s="214" t="s">
        <v>43</v>
      </c>
      <c r="O592" s="78"/>
      <c r="P592" s="215">
        <f>O592*H592</f>
        <v>0</v>
      </c>
      <c r="Q592" s="215">
        <v>0.51085999999999998</v>
      </c>
      <c r="R592" s="215">
        <f>Q592*H592</f>
        <v>365.78597719999999</v>
      </c>
      <c r="S592" s="215">
        <v>0</v>
      </c>
      <c r="T592" s="216">
        <f>S592*H592</f>
        <v>0</v>
      </c>
      <c r="AR592" s="16" t="s">
        <v>140</v>
      </c>
      <c r="AT592" s="16" t="s">
        <v>135</v>
      </c>
      <c r="AU592" s="16" t="s">
        <v>81</v>
      </c>
      <c r="AY592" s="16" t="s">
        <v>133</v>
      </c>
      <c r="BE592" s="217">
        <f>IF(N592="základní",J592,0)</f>
        <v>0</v>
      </c>
      <c r="BF592" s="217">
        <f>IF(N592="snížená",J592,0)</f>
        <v>0</v>
      </c>
      <c r="BG592" s="217">
        <f>IF(N592="zákl. přenesená",J592,0)</f>
        <v>0</v>
      </c>
      <c r="BH592" s="217">
        <f>IF(N592="sníž. přenesená",J592,0)</f>
        <v>0</v>
      </c>
      <c r="BI592" s="217">
        <f>IF(N592="nulová",J592,0)</f>
        <v>0</v>
      </c>
      <c r="BJ592" s="16" t="s">
        <v>79</v>
      </c>
      <c r="BK592" s="217">
        <f>ROUND(I592*H592,2)</f>
        <v>0</v>
      </c>
      <c r="BL592" s="16" t="s">
        <v>140</v>
      </c>
      <c r="BM592" s="16" t="s">
        <v>603</v>
      </c>
    </row>
    <row r="593" s="1" customFormat="1">
      <c r="B593" s="37"/>
      <c r="C593" s="38"/>
      <c r="D593" s="218" t="s">
        <v>142</v>
      </c>
      <c r="E593" s="38"/>
      <c r="F593" s="219" t="s">
        <v>602</v>
      </c>
      <c r="G593" s="38"/>
      <c r="H593" s="38"/>
      <c r="I593" s="131"/>
      <c r="J593" s="38"/>
      <c r="K593" s="38"/>
      <c r="L593" s="42"/>
      <c r="M593" s="220"/>
      <c r="N593" s="78"/>
      <c r="O593" s="78"/>
      <c r="P593" s="78"/>
      <c r="Q593" s="78"/>
      <c r="R593" s="78"/>
      <c r="S593" s="78"/>
      <c r="T593" s="79"/>
      <c r="AT593" s="16" t="s">
        <v>142</v>
      </c>
      <c r="AU593" s="16" t="s">
        <v>81</v>
      </c>
    </row>
    <row r="594" s="11" customFormat="1">
      <c r="B594" s="221"/>
      <c r="C594" s="222"/>
      <c r="D594" s="218" t="s">
        <v>144</v>
      </c>
      <c r="E594" s="223" t="s">
        <v>1</v>
      </c>
      <c r="F594" s="224" t="s">
        <v>145</v>
      </c>
      <c r="G594" s="222"/>
      <c r="H594" s="223" t="s">
        <v>1</v>
      </c>
      <c r="I594" s="225"/>
      <c r="J594" s="222"/>
      <c r="K594" s="222"/>
      <c r="L594" s="226"/>
      <c r="M594" s="227"/>
      <c r="N594" s="228"/>
      <c r="O594" s="228"/>
      <c r="P594" s="228"/>
      <c r="Q594" s="228"/>
      <c r="R594" s="228"/>
      <c r="S594" s="228"/>
      <c r="T594" s="229"/>
      <c r="AT594" s="230" t="s">
        <v>144</v>
      </c>
      <c r="AU594" s="230" t="s">
        <v>81</v>
      </c>
      <c r="AV594" s="11" t="s">
        <v>79</v>
      </c>
      <c r="AW594" s="11" t="s">
        <v>33</v>
      </c>
      <c r="AX594" s="11" t="s">
        <v>72</v>
      </c>
      <c r="AY594" s="230" t="s">
        <v>133</v>
      </c>
    </row>
    <row r="595" s="11" customFormat="1">
      <c r="B595" s="221"/>
      <c r="C595" s="222"/>
      <c r="D595" s="218" t="s">
        <v>144</v>
      </c>
      <c r="E595" s="223" t="s">
        <v>1</v>
      </c>
      <c r="F595" s="224" t="s">
        <v>170</v>
      </c>
      <c r="G595" s="222"/>
      <c r="H595" s="223" t="s">
        <v>1</v>
      </c>
      <c r="I595" s="225"/>
      <c r="J595" s="222"/>
      <c r="K595" s="222"/>
      <c r="L595" s="226"/>
      <c r="M595" s="227"/>
      <c r="N595" s="228"/>
      <c r="O595" s="228"/>
      <c r="P595" s="228"/>
      <c r="Q595" s="228"/>
      <c r="R595" s="228"/>
      <c r="S595" s="228"/>
      <c r="T595" s="229"/>
      <c r="AT595" s="230" t="s">
        <v>144</v>
      </c>
      <c r="AU595" s="230" t="s">
        <v>81</v>
      </c>
      <c r="AV595" s="11" t="s">
        <v>79</v>
      </c>
      <c r="AW595" s="11" t="s">
        <v>33</v>
      </c>
      <c r="AX595" s="11" t="s">
        <v>72</v>
      </c>
      <c r="AY595" s="230" t="s">
        <v>133</v>
      </c>
    </row>
    <row r="596" s="11" customFormat="1">
      <c r="B596" s="221"/>
      <c r="C596" s="222"/>
      <c r="D596" s="218" t="s">
        <v>144</v>
      </c>
      <c r="E596" s="223" t="s">
        <v>1</v>
      </c>
      <c r="F596" s="224" t="s">
        <v>171</v>
      </c>
      <c r="G596" s="222"/>
      <c r="H596" s="223" t="s">
        <v>1</v>
      </c>
      <c r="I596" s="225"/>
      <c r="J596" s="222"/>
      <c r="K596" s="222"/>
      <c r="L596" s="226"/>
      <c r="M596" s="227"/>
      <c r="N596" s="228"/>
      <c r="O596" s="228"/>
      <c r="P596" s="228"/>
      <c r="Q596" s="228"/>
      <c r="R596" s="228"/>
      <c r="S596" s="228"/>
      <c r="T596" s="229"/>
      <c r="AT596" s="230" t="s">
        <v>144</v>
      </c>
      <c r="AU596" s="230" t="s">
        <v>81</v>
      </c>
      <c r="AV596" s="11" t="s">
        <v>79</v>
      </c>
      <c r="AW596" s="11" t="s">
        <v>33</v>
      </c>
      <c r="AX596" s="11" t="s">
        <v>72</v>
      </c>
      <c r="AY596" s="230" t="s">
        <v>133</v>
      </c>
    </row>
    <row r="597" s="12" customFormat="1">
      <c r="B597" s="231"/>
      <c r="C597" s="232"/>
      <c r="D597" s="218" t="s">
        <v>144</v>
      </c>
      <c r="E597" s="233" t="s">
        <v>1</v>
      </c>
      <c r="F597" s="234" t="s">
        <v>162</v>
      </c>
      <c r="G597" s="232"/>
      <c r="H597" s="235">
        <v>195.80000000000001</v>
      </c>
      <c r="I597" s="236"/>
      <c r="J597" s="232"/>
      <c r="K597" s="232"/>
      <c r="L597" s="237"/>
      <c r="M597" s="238"/>
      <c r="N597" s="239"/>
      <c r="O597" s="239"/>
      <c r="P597" s="239"/>
      <c r="Q597" s="239"/>
      <c r="R597" s="239"/>
      <c r="S597" s="239"/>
      <c r="T597" s="240"/>
      <c r="AT597" s="241" t="s">
        <v>144</v>
      </c>
      <c r="AU597" s="241" t="s">
        <v>81</v>
      </c>
      <c r="AV597" s="12" t="s">
        <v>81</v>
      </c>
      <c r="AW597" s="12" t="s">
        <v>33</v>
      </c>
      <c r="AX597" s="12" t="s">
        <v>72</v>
      </c>
      <c r="AY597" s="241" t="s">
        <v>133</v>
      </c>
    </row>
    <row r="598" s="12" customFormat="1">
      <c r="B598" s="231"/>
      <c r="C598" s="232"/>
      <c r="D598" s="218" t="s">
        <v>144</v>
      </c>
      <c r="E598" s="233" t="s">
        <v>1</v>
      </c>
      <c r="F598" s="234" t="s">
        <v>163</v>
      </c>
      <c r="G598" s="232"/>
      <c r="H598" s="235">
        <v>487.51999999999998</v>
      </c>
      <c r="I598" s="236"/>
      <c r="J598" s="232"/>
      <c r="K598" s="232"/>
      <c r="L598" s="237"/>
      <c r="M598" s="238"/>
      <c r="N598" s="239"/>
      <c r="O598" s="239"/>
      <c r="P598" s="239"/>
      <c r="Q598" s="239"/>
      <c r="R598" s="239"/>
      <c r="S598" s="239"/>
      <c r="T598" s="240"/>
      <c r="AT598" s="241" t="s">
        <v>144</v>
      </c>
      <c r="AU598" s="241" t="s">
        <v>81</v>
      </c>
      <c r="AV598" s="12" t="s">
        <v>81</v>
      </c>
      <c r="AW598" s="12" t="s">
        <v>33</v>
      </c>
      <c r="AX598" s="12" t="s">
        <v>72</v>
      </c>
      <c r="AY598" s="241" t="s">
        <v>133</v>
      </c>
    </row>
    <row r="599" s="11" customFormat="1">
      <c r="B599" s="221"/>
      <c r="C599" s="222"/>
      <c r="D599" s="218" t="s">
        <v>144</v>
      </c>
      <c r="E599" s="223" t="s">
        <v>1</v>
      </c>
      <c r="F599" s="224" t="s">
        <v>164</v>
      </c>
      <c r="G599" s="222"/>
      <c r="H599" s="223" t="s">
        <v>1</v>
      </c>
      <c r="I599" s="225"/>
      <c r="J599" s="222"/>
      <c r="K599" s="222"/>
      <c r="L599" s="226"/>
      <c r="M599" s="227"/>
      <c r="N599" s="228"/>
      <c r="O599" s="228"/>
      <c r="P599" s="228"/>
      <c r="Q599" s="228"/>
      <c r="R599" s="228"/>
      <c r="S599" s="228"/>
      <c r="T599" s="229"/>
      <c r="AT599" s="230" t="s">
        <v>144</v>
      </c>
      <c r="AU599" s="230" t="s">
        <v>81</v>
      </c>
      <c r="AV599" s="11" t="s">
        <v>79</v>
      </c>
      <c r="AW599" s="11" t="s">
        <v>33</v>
      </c>
      <c r="AX599" s="11" t="s">
        <v>72</v>
      </c>
      <c r="AY599" s="230" t="s">
        <v>133</v>
      </c>
    </row>
    <row r="600" s="12" customFormat="1">
      <c r="B600" s="231"/>
      <c r="C600" s="232"/>
      <c r="D600" s="218" t="s">
        <v>144</v>
      </c>
      <c r="E600" s="233" t="s">
        <v>1</v>
      </c>
      <c r="F600" s="234" t="s">
        <v>165</v>
      </c>
      <c r="G600" s="232"/>
      <c r="H600" s="235">
        <v>32.700000000000003</v>
      </c>
      <c r="I600" s="236"/>
      <c r="J600" s="232"/>
      <c r="K600" s="232"/>
      <c r="L600" s="237"/>
      <c r="M600" s="238"/>
      <c r="N600" s="239"/>
      <c r="O600" s="239"/>
      <c r="P600" s="239"/>
      <c r="Q600" s="239"/>
      <c r="R600" s="239"/>
      <c r="S600" s="239"/>
      <c r="T600" s="240"/>
      <c r="AT600" s="241" t="s">
        <v>144</v>
      </c>
      <c r="AU600" s="241" t="s">
        <v>81</v>
      </c>
      <c r="AV600" s="12" t="s">
        <v>81</v>
      </c>
      <c r="AW600" s="12" t="s">
        <v>33</v>
      </c>
      <c r="AX600" s="12" t="s">
        <v>72</v>
      </c>
      <c r="AY600" s="241" t="s">
        <v>133</v>
      </c>
    </row>
    <row r="601" s="13" customFormat="1">
      <c r="B601" s="242"/>
      <c r="C601" s="243"/>
      <c r="D601" s="218" t="s">
        <v>144</v>
      </c>
      <c r="E601" s="244" t="s">
        <v>1</v>
      </c>
      <c r="F601" s="245" t="s">
        <v>149</v>
      </c>
      <c r="G601" s="243"/>
      <c r="H601" s="246">
        <v>716.01999999999998</v>
      </c>
      <c r="I601" s="247"/>
      <c r="J601" s="243"/>
      <c r="K601" s="243"/>
      <c r="L601" s="248"/>
      <c r="M601" s="249"/>
      <c r="N601" s="250"/>
      <c r="O601" s="250"/>
      <c r="P601" s="250"/>
      <c r="Q601" s="250"/>
      <c r="R601" s="250"/>
      <c r="S601" s="250"/>
      <c r="T601" s="251"/>
      <c r="AT601" s="252" t="s">
        <v>144</v>
      </c>
      <c r="AU601" s="252" t="s">
        <v>81</v>
      </c>
      <c r="AV601" s="13" t="s">
        <v>140</v>
      </c>
      <c r="AW601" s="13" t="s">
        <v>33</v>
      </c>
      <c r="AX601" s="13" t="s">
        <v>79</v>
      </c>
      <c r="AY601" s="252" t="s">
        <v>133</v>
      </c>
    </row>
    <row r="602" s="1" customFormat="1" ht="16.5" customHeight="1">
      <c r="B602" s="37"/>
      <c r="C602" s="206" t="s">
        <v>604</v>
      </c>
      <c r="D602" s="206" t="s">
        <v>135</v>
      </c>
      <c r="E602" s="207" t="s">
        <v>605</v>
      </c>
      <c r="F602" s="208" t="s">
        <v>606</v>
      </c>
      <c r="G602" s="209" t="s">
        <v>138</v>
      </c>
      <c r="H602" s="210">
        <v>1517.8199999999999</v>
      </c>
      <c r="I602" s="211"/>
      <c r="J602" s="212">
        <f>ROUND(I602*H602,2)</f>
        <v>0</v>
      </c>
      <c r="K602" s="208" t="s">
        <v>1</v>
      </c>
      <c r="L602" s="42"/>
      <c r="M602" s="213" t="s">
        <v>1</v>
      </c>
      <c r="N602" s="214" t="s">
        <v>43</v>
      </c>
      <c r="O602" s="78"/>
      <c r="P602" s="215">
        <f>O602*H602</f>
        <v>0</v>
      </c>
      <c r="Q602" s="215">
        <v>0.0060099999999999997</v>
      </c>
      <c r="R602" s="215">
        <f>Q602*H602</f>
        <v>9.1220981999999999</v>
      </c>
      <c r="S602" s="215">
        <v>0</v>
      </c>
      <c r="T602" s="216">
        <f>S602*H602</f>
        <v>0</v>
      </c>
      <c r="AR602" s="16" t="s">
        <v>140</v>
      </c>
      <c r="AT602" s="16" t="s">
        <v>135</v>
      </c>
      <c r="AU602" s="16" t="s">
        <v>81</v>
      </c>
      <c r="AY602" s="16" t="s">
        <v>133</v>
      </c>
      <c r="BE602" s="217">
        <f>IF(N602="základní",J602,0)</f>
        <v>0</v>
      </c>
      <c r="BF602" s="217">
        <f>IF(N602="snížená",J602,0)</f>
        <v>0</v>
      </c>
      <c r="BG602" s="217">
        <f>IF(N602="zákl. přenesená",J602,0)</f>
        <v>0</v>
      </c>
      <c r="BH602" s="217">
        <f>IF(N602="sníž. přenesená",J602,0)</f>
        <v>0</v>
      </c>
      <c r="BI602" s="217">
        <f>IF(N602="nulová",J602,0)</f>
        <v>0</v>
      </c>
      <c r="BJ602" s="16" t="s">
        <v>79</v>
      </c>
      <c r="BK602" s="217">
        <f>ROUND(I602*H602,2)</f>
        <v>0</v>
      </c>
      <c r="BL602" s="16" t="s">
        <v>140</v>
      </c>
      <c r="BM602" s="16" t="s">
        <v>607</v>
      </c>
    </row>
    <row r="603" s="1" customFormat="1">
      <c r="B603" s="37"/>
      <c r="C603" s="38"/>
      <c r="D603" s="218" t="s">
        <v>142</v>
      </c>
      <c r="E603" s="38"/>
      <c r="F603" s="219" t="s">
        <v>606</v>
      </c>
      <c r="G603" s="38"/>
      <c r="H603" s="38"/>
      <c r="I603" s="131"/>
      <c r="J603" s="38"/>
      <c r="K603" s="38"/>
      <c r="L603" s="42"/>
      <c r="M603" s="220"/>
      <c r="N603" s="78"/>
      <c r="O603" s="78"/>
      <c r="P603" s="78"/>
      <c r="Q603" s="78"/>
      <c r="R603" s="78"/>
      <c r="S603" s="78"/>
      <c r="T603" s="79"/>
      <c r="AT603" s="16" t="s">
        <v>142</v>
      </c>
      <c r="AU603" s="16" t="s">
        <v>81</v>
      </c>
    </row>
    <row r="604" s="11" customFormat="1">
      <c r="B604" s="221"/>
      <c r="C604" s="222"/>
      <c r="D604" s="218" t="s">
        <v>144</v>
      </c>
      <c r="E604" s="223" t="s">
        <v>1</v>
      </c>
      <c r="F604" s="224" t="s">
        <v>608</v>
      </c>
      <c r="G604" s="222"/>
      <c r="H604" s="223" t="s">
        <v>1</v>
      </c>
      <c r="I604" s="225"/>
      <c r="J604" s="222"/>
      <c r="K604" s="222"/>
      <c r="L604" s="226"/>
      <c r="M604" s="227"/>
      <c r="N604" s="228"/>
      <c r="O604" s="228"/>
      <c r="P604" s="228"/>
      <c r="Q604" s="228"/>
      <c r="R604" s="228"/>
      <c r="S604" s="228"/>
      <c r="T604" s="229"/>
      <c r="AT604" s="230" t="s">
        <v>144</v>
      </c>
      <c r="AU604" s="230" t="s">
        <v>81</v>
      </c>
      <c r="AV604" s="11" t="s">
        <v>79</v>
      </c>
      <c r="AW604" s="11" t="s">
        <v>33</v>
      </c>
      <c r="AX604" s="11" t="s">
        <v>72</v>
      </c>
      <c r="AY604" s="230" t="s">
        <v>133</v>
      </c>
    </row>
    <row r="605" s="11" customFormat="1">
      <c r="B605" s="221"/>
      <c r="C605" s="222"/>
      <c r="D605" s="218" t="s">
        <v>144</v>
      </c>
      <c r="E605" s="223" t="s">
        <v>1</v>
      </c>
      <c r="F605" s="224" t="s">
        <v>609</v>
      </c>
      <c r="G605" s="222"/>
      <c r="H605" s="223" t="s">
        <v>1</v>
      </c>
      <c r="I605" s="225"/>
      <c r="J605" s="222"/>
      <c r="K605" s="222"/>
      <c r="L605" s="226"/>
      <c r="M605" s="227"/>
      <c r="N605" s="228"/>
      <c r="O605" s="228"/>
      <c r="P605" s="228"/>
      <c r="Q605" s="228"/>
      <c r="R605" s="228"/>
      <c r="S605" s="228"/>
      <c r="T605" s="229"/>
      <c r="AT605" s="230" t="s">
        <v>144</v>
      </c>
      <c r="AU605" s="230" t="s">
        <v>81</v>
      </c>
      <c r="AV605" s="11" t="s">
        <v>79</v>
      </c>
      <c r="AW605" s="11" t="s">
        <v>33</v>
      </c>
      <c r="AX605" s="11" t="s">
        <v>72</v>
      </c>
      <c r="AY605" s="230" t="s">
        <v>133</v>
      </c>
    </row>
    <row r="606" s="12" customFormat="1">
      <c r="B606" s="231"/>
      <c r="C606" s="232"/>
      <c r="D606" s="218" t="s">
        <v>144</v>
      </c>
      <c r="E606" s="233" t="s">
        <v>1</v>
      </c>
      <c r="F606" s="234" t="s">
        <v>610</v>
      </c>
      <c r="G606" s="232"/>
      <c r="H606" s="235">
        <v>801.79999999999995</v>
      </c>
      <c r="I606" s="236"/>
      <c r="J606" s="232"/>
      <c r="K606" s="232"/>
      <c r="L606" s="237"/>
      <c r="M606" s="238"/>
      <c r="N606" s="239"/>
      <c r="O606" s="239"/>
      <c r="P606" s="239"/>
      <c r="Q606" s="239"/>
      <c r="R606" s="239"/>
      <c r="S606" s="239"/>
      <c r="T606" s="240"/>
      <c r="AT606" s="241" t="s">
        <v>144</v>
      </c>
      <c r="AU606" s="241" t="s">
        <v>81</v>
      </c>
      <c r="AV606" s="12" t="s">
        <v>81</v>
      </c>
      <c r="AW606" s="12" t="s">
        <v>33</v>
      </c>
      <c r="AX606" s="12" t="s">
        <v>72</v>
      </c>
      <c r="AY606" s="241" t="s">
        <v>133</v>
      </c>
    </row>
    <row r="607" s="11" customFormat="1">
      <c r="B607" s="221"/>
      <c r="C607" s="222"/>
      <c r="D607" s="218" t="s">
        <v>144</v>
      </c>
      <c r="E607" s="223" t="s">
        <v>1</v>
      </c>
      <c r="F607" s="224" t="s">
        <v>611</v>
      </c>
      <c r="G607" s="222"/>
      <c r="H607" s="223" t="s">
        <v>1</v>
      </c>
      <c r="I607" s="225"/>
      <c r="J607" s="222"/>
      <c r="K607" s="222"/>
      <c r="L607" s="226"/>
      <c r="M607" s="227"/>
      <c r="N607" s="228"/>
      <c r="O607" s="228"/>
      <c r="P607" s="228"/>
      <c r="Q607" s="228"/>
      <c r="R607" s="228"/>
      <c r="S607" s="228"/>
      <c r="T607" s="229"/>
      <c r="AT607" s="230" t="s">
        <v>144</v>
      </c>
      <c r="AU607" s="230" t="s">
        <v>81</v>
      </c>
      <c r="AV607" s="11" t="s">
        <v>79</v>
      </c>
      <c r="AW607" s="11" t="s">
        <v>33</v>
      </c>
      <c r="AX607" s="11" t="s">
        <v>72</v>
      </c>
      <c r="AY607" s="230" t="s">
        <v>133</v>
      </c>
    </row>
    <row r="608" s="11" customFormat="1">
      <c r="B608" s="221"/>
      <c r="C608" s="222"/>
      <c r="D608" s="218" t="s">
        <v>144</v>
      </c>
      <c r="E608" s="223" t="s">
        <v>1</v>
      </c>
      <c r="F608" s="224" t="s">
        <v>171</v>
      </c>
      <c r="G608" s="222"/>
      <c r="H608" s="223" t="s">
        <v>1</v>
      </c>
      <c r="I608" s="225"/>
      <c r="J608" s="222"/>
      <c r="K608" s="222"/>
      <c r="L608" s="226"/>
      <c r="M608" s="227"/>
      <c r="N608" s="228"/>
      <c r="O608" s="228"/>
      <c r="P608" s="228"/>
      <c r="Q608" s="228"/>
      <c r="R608" s="228"/>
      <c r="S608" s="228"/>
      <c r="T608" s="229"/>
      <c r="AT608" s="230" t="s">
        <v>144</v>
      </c>
      <c r="AU608" s="230" t="s">
        <v>81</v>
      </c>
      <c r="AV608" s="11" t="s">
        <v>79</v>
      </c>
      <c r="AW608" s="11" t="s">
        <v>33</v>
      </c>
      <c r="AX608" s="11" t="s">
        <v>72</v>
      </c>
      <c r="AY608" s="230" t="s">
        <v>133</v>
      </c>
    </row>
    <row r="609" s="12" customFormat="1">
      <c r="B609" s="231"/>
      <c r="C609" s="232"/>
      <c r="D609" s="218" t="s">
        <v>144</v>
      </c>
      <c r="E609" s="233" t="s">
        <v>1</v>
      </c>
      <c r="F609" s="234" t="s">
        <v>162</v>
      </c>
      <c r="G609" s="232"/>
      <c r="H609" s="235">
        <v>195.80000000000001</v>
      </c>
      <c r="I609" s="236"/>
      <c r="J609" s="232"/>
      <c r="K609" s="232"/>
      <c r="L609" s="237"/>
      <c r="M609" s="238"/>
      <c r="N609" s="239"/>
      <c r="O609" s="239"/>
      <c r="P609" s="239"/>
      <c r="Q609" s="239"/>
      <c r="R609" s="239"/>
      <c r="S609" s="239"/>
      <c r="T609" s="240"/>
      <c r="AT609" s="241" t="s">
        <v>144</v>
      </c>
      <c r="AU609" s="241" t="s">
        <v>81</v>
      </c>
      <c r="AV609" s="12" t="s">
        <v>81</v>
      </c>
      <c r="AW609" s="12" t="s">
        <v>33</v>
      </c>
      <c r="AX609" s="12" t="s">
        <v>72</v>
      </c>
      <c r="AY609" s="241" t="s">
        <v>133</v>
      </c>
    </row>
    <row r="610" s="12" customFormat="1">
      <c r="B610" s="231"/>
      <c r="C610" s="232"/>
      <c r="D610" s="218" t="s">
        <v>144</v>
      </c>
      <c r="E610" s="233" t="s">
        <v>1</v>
      </c>
      <c r="F610" s="234" t="s">
        <v>163</v>
      </c>
      <c r="G610" s="232"/>
      <c r="H610" s="235">
        <v>487.51999999999998</v>
      </c>
      <c r="I610" s="236"/>
      <c r="J610" s="232"/>
      <c r="K610" s="232"/>
      <c r="L610" s="237"/>
      <c r="M610" s="238"/>
      <c r="N610" s="239"/>
      <c r="O610" s="239"/>
      <c r="P610" s="239"/>
      <c r="Q610" s="239"/>
      <c r="R610" s="239"/>
      <c r="S610" s="239"/>
      <c r="T610" s="240"/>
      <c r="AT610" s="241" t="s">
        <v>144</v>
      </c>
      <c r="AU610" s="241" t="s">
        <v>81</v>
      </c>
      <c r="AV610" s="12" t="s">
        <v>81</v>
      </c>
      <c r="AW610" s="12" t="s">
        <v>33</v>
      </c>
      <c r="AX610" s="12" t="s">
        <v>72</v>
      </c>
      <c r="AY610" s="241" t="s">
        <v>133</v>
      </c>
    </row>
    <row r="611" s="12" customFormat="1">
      <c r="B611" s="231"/>
      <c r="C611" s="232"/>
      <c r="D611" s="218" t="s">
        <v>144</v>
      </c>
      <c r="E611" s="233" t="s">
        <v>1</v>
      </c>
      <c r="F611" s="234" t="s">
        <v>165</v>
      </c>
      <c r="G611" s="232"/>
      <c r="H611" s="235">
        <v>32.700000000000003</v>
      </c>
      <c r="I611" s="236"/>
      <c r="J611" s="232"/>
      <c r="K611" s="232"/>
      <c r="L611" s="237"/>
      <c r="M611" s="238"/>
      <c r="N611" s="239"/>
      <c r="O611" s="239"/>
      <c r="P611" s="239"/>
      <c r="Q611" s="239"/>
      <c r="R611" s="239"/>
      <c r="S611" s="239"/>
      <c r="T611" s="240"/>
      <c r="AT611" s="241" t="s">
        <v>144</v>
      </c>
      <c r="AU611" s="241" t="s">
        <v>81</v>
      </c>
      <c r="AV611" s="12" t="s">
        <v>81</v>
      </c>
      <c r="AW611" s="12" t="s">
        <v>33</v>
      </c>
      <c r="AX611" s="12" t="s">
        <v>72</v>
      </c>
      <c r="AY611" s="241" t="s">
        <v>133</v>
      </c>
    </row>
    <row r="612" s="13" customFormat="1">
      <c r="B612" s="242"/>
      <c r="C612" s="243"/>
      <c r="D612" s="218" t="s">
        <v>144</v>
      </c>
      <c r="E612" s="244" t="s">
        <v>1</v>
      </c>
      <c r="F612" s="245" t="s">
        <v>149</v>
      </c>
      <c r="G612" s="243"/>
      <c r="H612" s="246">
        <v>1517.8199999999999</v>
      </c>
      <c r="I612" s="247"/>
      <c r="J612" s="243"/>
      <c r="K612" s="243"/>
      <c r="L612" s="248"/>
      <c r="M612" s="249"/>
      <c r="N612" s="250"/>
      <c r="O612" s="250"/>
      <c r="P612" s="250"/>
      <c r="Q612" s="250"/>
      <c r="R612" s="250"/>
      <c r="S612" s="250"/>
      <c r="T612" s="251"/>
      <c r="AT612" s="252" t="s">
        <v>144</v>
      </c>
      <c r="AU612" s="252" t="s">
        <v>81</v>
      </c>
      <c r="AV612" s="13" t="s">
        <v>140</v>
      </c>
      <c r="AW612" s="13" t="s">
        <v>33</v>
      </c>
      <c r="AX612" s="13" t="s">
        <v>79</v>
      </c>
      <c r="AY612" s="252" t="s">
        <v>133</v>
      </c>
    </row>
    <row r="613" s="1" customFormat="1" ht="16.5" customHeight="1">
      <c r="B613" s="37"/>
      <c r="C613" s="206" t="s">
        <v>612</v>
      </c>
      <c r="D613" s="206" t="s">
        <v>135</v>
      </c>
      <c r="E613" s="207" t="s">
        <v>613</v>
      </c>
      <c r="F613" s="208" t="s">
        <v>614</v>
      </c>
      <c r="G613" s="209" t="s">
        <v>138</v>
      </c>
      <c r="H613" s="210">
        <v>2051.02</v>
      </c>
      <c r="I613" s="211"/>
      <c r="J613" s="212">
        <f>ROUND(I613*H613,2)</f>
        <v>0</v>
      </c>
      <c r="K613" s="208" t="s">
        <v>615</v>
      </c>
      <c r="L613" s="42"/>
      <c r="M613" s="213" t="s">
        <v>1</v>
      </c>
      <c r="N613" s="214" t="s">
        <v>43</v>
      </c>
      <c r="O613" s="78"/>
      <c r="P613" s="215">
        <f>O613*H613</f>
        <v>0</v>
      </c>
      <c r="Q613" s="215">
        <v>0</v>
      </c>
      <c r="R613" s="215">
        <f>Q613*H613</f>
        <v>0</v>
      </c>
      <c r="S613" s="215">
        <v>0</v>
      </c>
      <c r="T613" s="216">
        <f>S613*H613</f>
        <v>0</v>
      </c>
      <c r="AR613" s="16" t="s">
        <v>140</v>
      </c>
      <c r="AT613" s="16" t="s">
        <v>135</v>
      </c>
      <c r="AU613" s="16" t="s">
        <v>81</v>
      </c>
      <c r="AY613" s="16" t="s">
        <v>133</v>
      </c>
      <c r="BE613" s="217">
        <f>IF(N613="základní",J613,0)</f>
        <v>0</v>
      </c>
      <c r="BF613" s="217">
        <f>IF(N613="snížená",J613,0)</f>
        <v>0</v>
      </c>
      <c r="BG613" s="217">
        <f>IF(N613="zákl. přenesená",J613,0)</f>
        <v>0</v>
      </c>
      <c r="BH613" s="217">
        <f>IF(N613="sníž. přenesená",J613,0)</f>
        <v>0</v>
      </c>
      <c r="BI613" s="217">
        <f>IF(N613="nulová",J613,0)</f>
        <v>0</v>
      </c>
      <c r="BJ613" s="16" t="s">
        <v>79</v>
      </c>
      <c r="BK613" s="217">
        <f>ROUND(I613*H613,2)</f>
        <v>0</v>
      </c>
      <c r="BL613" s="16" t="s">
        <v>140</v>
      </c>
      <c r="BM613" s="16" t="s">
        <v>616</v>
      </c>
    </row>
    <row r="614" s="1" customFormat="1">
      <c r="B614" s="37"/>
      <c r="C614" s="38"/>
      <c r="D614" s="218" t="s">
        <v>142</v>
      </c>
      <c r="E614" s="38"/>
      <c r="F614" s="219" t="s">
        <v>617</v>
      </c>
      <c r="G614" s="38"/>
      <c r="H614" s="38"/>
      <c r="I614" s="131"/>
      <c r="J614" s="38"/>
      <c r="K614" s="38"/>
      <c r="L614" s="42"/>
      <c r="M614" s="220"/>
      <c r="N614" s="78"/>
      <c r="O614" s="78"/>
      <c r="P614" s="78"/>
      <c r="Q614" s="78"/>
      <c r="R614" s="78"/>
      <c r="S614" s="78"/>
      <c r="T614" s="79"/>
      <c r="AT614" s="16" t="s">
        <v>142</v>
      </c>
      <c r="AU614" s="16" t="s">
        <v>81</v>
      </c>
    </row>
    <row r="615" s="11" customFormat="1">
      <c r="B615" s="221"/>
      <c r="C615" s="222"/>
      <c r="D615" s="218" t="s">
        <v>144</v>
      </c>
      <c r="E615" s="223" t="s">
        <v>1</v>
      </c>
      <c r="F615" s="224" t="s">
        <v>608</v>
      </c>
      <c r="G615" s="222"/>
      <c r="H615" s="223" t="s">
        <v>1</v>
      </c>
      <c r="I615" s="225"/>
      <c r="J615" s="222"/>
      <c r="K615" s="222"/>
      <c r="L615" s="226"/>
      <c r="M615" s="227"/>
      <c r="N615" s="228"/>
      <c r="O615" s="228"/>
      <c r="P615" s="228"/>
      <c r="Q615" s="228"/>
      <c r="R615" s="228"/>
      <c r="S615" s="228"/>
      <c r="T615" s="229"/>
      <c r="AT615" s="230" t="s">
        <v>144</v>
      </c>
      <c r="AU615" s="230" t="s">
        <v>81</v>
      </c>
      <c r="AV615" s="11" t="s">
        <v>79</v>
      </c>
      <c r="AW615" s="11" t="s">
        <v>33</v>
      </c>
      <c r="AX615" s="11" t="s">
        <v>72</v>
      </c>
      <c r="AY615" s="230" t="s">
        <v>133</v>
      </c>
    </row>
    <row r="616" s="11" customFormat="1">
      <c r="B616" s="221"/>
      <c r="C616" s="222"/>
      <c r="D616" s="218" t="s">
        <v>144</v>
      </c>
      <c r="E616" s="223" t="s">
        <v>1</v>
      </c>
      <c r="F616" s="224" t="s">
        <v>609</v>
      </c>
      <c r="G616" s="222"/>
      <c r="H616" s="223" t="s">
        <v>1</v>
      </c>
      <c r="I616" s="225"/>
      <c r="J616" s="222"/>
      <c r="K616" s="222"/>
      <c r="L616" s="226"/>
      <c r="M616" s="227"/>
      <c r="N616" s="228"/>
      <c r="O616" s="228"/>
      <c r="P616" s="228"/>
      <c r="Q616" s="228"/>
      <c r="R616" s="228"/>
      <c r="S616" s="228"/>
      <c r="T616" s="229"/>
      <c r="AT616" s="230" t="s">
        <v>144</v>
      </c>
      <c r="AU616" s="230" t="s">
        <v>81</v>
      </c>
      <c r="AV616" s="11" t="s">
        <v>79</v>
      </c>
      <c r="AW616" s="11" t="s">
        <v>33</v>
      </c>
      <c r="AX616" s="11" t="s">
        <v>72</v>
      </c>
      <c r="AY616" s="230" t="s">
        <v>133</v>
      </c>
    </row>
    <row r="617" s="11" customFormat="1">
      <c r="B617" s="221"/>
      <c r="C617" s="222"/>
      <c r="D617" s="218" t="s">
        <v>144</v>
      </c>
      <c r="E617" s="223" t="s">
        <v>1</v>
      </c>
      <c r="F617" s="224" t="s">
        <v>153</v>
      </c>
      <c r="G617" s="222"/>
      <c r="H617" s="223" t="s">
        <v>1</v>
      </c>
      <c r="I617" s="225"/>
      <c r="J617" s="222"/>
      <c r="K617" s="222"/>
      <c r="L617" s="226"/>
      <c r="M617" s="227"/>
      <c r="N617" s="228"/>
      <c r="O617" s="228"/>
      <c r="P617" s="228"/>
      <c r="Q617" s="228"/>
      <c r="R617" s="228"/>
      <c r="S617" s="228"/>
      <c r="T617" s="229"/>
      <c r="AT617" s="230" t="s">
        <v>144</v>
      </c>
      <c r="AU617" s="230" t="s">
        <v>81</v>
      </c>
      <c r="AV617" s="11" t="s">
        <v>79</v>
      </c>
      <c r="AW617" s="11" t="s">
        <v>33</v>
      </c>
      <c r="AX617" s="11" t="s">
        <v>72</v>
      </c>
      <c r="AY617" s="230" t="s">
        <v>133</v>
      </c>
    </row>
    <row r="618" s="11" customFormat="1">
      <c r="B618" s="221"/>
      <c r="C618" s="222"/>
      <c r="D618" s="218" t="s">
        <v>144</v>
      </c>
      <c r="E618" s="223" t="s">
        <v>1</v>
      </c>
      <c r="F618" s="224" t="s">
        <v>146</v>
      </c>
      <c r="G618" s="222"/>
      <c r="H618" s="223" t="s">
        <v>1</v>
      </c>
      <c r="I618" s="225"/>
      <c r="J618" s="222"/>
      <c r="K618" s="222"/>
      <c r="L618" s="226"/>
      <c r="M618" s="227"/>
      <c r="N618" s="228"/>
      <c r="O618" s="228"/>
      <c r="P618" s="228"/>
      <c r="Q618" s="228"/>
      <c r="R618" s="228"/>
      <c r="S618" s="228"/>
      <c r="T618" s="229"/>
      <c r="AT618" s="230" t="s">
        <v>144</v>
      </c>
      <c r="AU618" s="230" t="s">
        <v>81</v>
      </c>
      <c r="AV618" s="11" t="s">
        <v>79</v>
      </c>
      <c r="AW618" s="11" t="s">
        <v>33</v>
      </c>
      <c r="AX618" s="11" t="s">
        <v>72</v>
      </c>
      <c r="AY618" s="230" t="s">
        <v>133</v>
      </c>
    </row>
    <row r="619" s="11" customFormat="1">
      <c r="B619" s="221"/>
      <c r="C619" s="222"/>
      <c r="D619" s="218" t="s">
        <v>144</v>
      </c>
      <c r="E619" s="223" t="s">
        <v>1</v>
      </c>
      <c r="F619" s="224" t="s">
        <v>147</v>
      </c>
      <c r="G619" s="222"/>
      <c r="H619" s="223" t="s">
        <v>1</v>
      </c>
      <c r="I619" s="225"/>
      <c r="J619" s="222"/>
      <c r="K619" s="222"/>
      <c r="L619" s="226"/>
      <c r="M619" s="227"/>
      <c r="N619" s="228"/>
      <c r="O619" s="228"/>
      <c r="P619" s="228"/>
      <c r="Q619" s="228"/>
      <c r="R619" s="228"/>
      <c r="S619" s="228"/>
      <c r="T619" s="229"/>
      <c r="AT619" s="230" t="s">
        <v>144</v>
      </c>
      <c r="AU619" s="230" t="s">
        <v>81</v>
      </c>
      <c r="AV619" s="11" t="s">
        <v>79</v>
      </c>
      <c r="AW619" s="11" t="s">
        <v>33</v>
      </c>
      <c r="AX619" s="11" t="s">
        <v>72</v>
      </c>
      <c r="AY619" s="230" t="s">
        <v>133</v>
      </c>
    </row>
    <row r="620" s="12" customFormat="1">
      <c r="B620" s="231"/>
      <c r="C620" s="232"/>
      <c r="D620" s="218" t="s">
        <v>144</v>
      </c>
      <c r="E620" s="233" t="s">
        <v>1</v>
      </c>
      <c r="F620" s="234" t="s">
        <v>618</v>
      </c>
      <c r="G620" s="232"/>
      <c r="H620" s="235">
        <v>801.79999999999995</v>
      </c>
      <c r="I620" s="236"/>
      <c r="J620" s="232"/>
      <c r="K620" s="232"/>
      <c r="L620" s="237"/>
      <c r="M620" s="238"/>
      <c r="N620" s="239"/>
      <c r="O620" s="239"/>
      <c r="P620" s="239"/>
      <c r="Q620" s="239"/>
      <c r="R620" s="239"/>
      <c r="S620" s="239"/>
      <c r="T620" s="240"/>
      <c r="AT620" s="241" t="s">
        <v>144</v>
      </c>
      <c r="AU620" s="241" t="s">
        <v>81</v>
      </c>
      <c r="AV620" s="12" t="s">
        <v>81</v>
      </c>
      <c r="AW620" s="12" t="s">
        <v>33</v>
      </c>
      <c r="AX620" s="12" t="s">
        <v>72</v>
      </c>
      <c r="AY620" s="241" t="s">
        <v>133</v>
      </c>
    </row>
    <row r="621" s="11" customFormat="1">
      <c r="B621" s="221"/>
      <c r="C621" s="222"/>
      <c r="D621" s="218" t="s">
        <v>144</v>
      </c>
      <c r="E621" s="223" t="s">
        <v>1</v>
      </c>
      <c r="F621" s="224" t="s">
        <v>619</v>
      </c>
      <c r="G621" s="222"/>
      <c r="H621" s="223" t="s">
        <v>1</v>
      </c>
      <c r="I621" s="225"/>
      <c r="J621" s="222"/>
      <c r="K621" s="222"/>
      <c r="L621" s="226"/>
      <c r="M621" s="227"/>
      <c r="N621" s="228"/>
      <c r="O621" s="228"/>
      <c r="P621" s="228"/>
      <c r="Q621" s="228"/>
      <c r="R621" s="228"/>
      <c r="S621" s="228"/>
      <c r="T621" s="229"/>
      <c r="AT621" s="230" t="s">
        <v>144</v>
      </c>
      <c r="AU621" s="230" t="s">
        <v>81</v>
      </c>
      <c r="AV621" s="11" t="s">
        <v>79</v>
      </c>
      <c r="AW621" s="11" t="s">
        <v>33</v>
      </c>
      <c r="AX621" s="11" t="s">
        <v>72</v>
      </c>
      <c r="AY621" s="230" t="s">
        <v>133</v>
      </c>
    </row>
    <row r="622" s="11" customFormat="1">
      <c r="B622" s="221"/>
      <c r="C622" s="222"/>
      <c r="D622" s="218" t="s">
        <v>144</v>
      </c>
      <c r="E622" s="223" t="s">
        <v>1</v>
      </c>
      <c r="F622" s="224" t="s">
        <v>171</v>
      </c>
      <c r="G622" s="222"/>
      <c r="H622" s="223" t="s">
        <v>1</v>
      </c>
      <c r="I622" s="225"/>
      <c r="J622" s="222"/>
      <c r="K622" s="222"/>
      <c r="L622" s="226"/>
      <c r="M622" s="227"/>
      <c r="N622" s="228"/>
      <c r="O622" s="228"/>
      <c r="P622" s="228"/>
      <c r="Q622" s="228"/>
      <c r="R622" s="228"/>
      <c r="S622" s="228"/>
      <c r="T622" s="229"/>
      <c r="AT622" s="230" t="s">
        <v>144</v>
      </c>
      <c r="AU622" s="230" t="s">
        <v>81</v>
      </c>
      <c r="AV622" s="11" t="s">
        <v>79</v>
      </c>
      <c r="AW622" s="11" t="s">
        <v>33</v>
      </c>
      <c r="AX622" s="11" t="s">
        <v>72</v>
      </c>
      <c r="AY622" s="230" t="s">
        <v>133</v>
      </c>
    </row>
    <row r="623" s="12" customFormat="1">
      <c r="B623" s="231"/>
      <c r="C623" s="232"/>
      <c r="D623" s="218" t="s">
        <v>144</v>
      </c>
      <c r="E623" s="233" t="s">
        <v>1</v>
      </c>
      <c r="F623" s="234" t="s">
        <v>620</v>
      </c>
      <c r="G623" s="232"/>
      <c r="H623" s="235">
        <v>391.60000000000002</v>
      </c>
      <c r="I623" s="236"/>
      <c r="J623" s="232"/>
      <c r="K623" s="232"/>
      <c r="L623" s="237"/>
      <c r="M623" s="238"/>
      <c r="N623" s="239"/>
      <c r="O623" s="239"/>
      <c r="P623" s="239"/>
      <c r="Q623" s="239"/>
      <c r="R623" s="239"/>
      <c r="S623" s="239"/>
      <c r="T623" s="240"/>
      <c r="AT623" s="241" t="s">
        <v>144</v>
      </c>
      <c r="AU623" s="241" t="s">
        <v>81</v>
      </c>
      <c r="AV623" s="12" t="s">
        <v>81</v>
      </c>
      <c r="AW623" s="12" t="s">
        <v>33</v>
      </c>
      <c r="AX623" s="12" t="s">
        <v>72</v>
      </c>
      <c r="AY623" s="241" t="s">
        <v>133</v>
      </c>
    </row>
    <row r="624" s="12" customFormat="1">
      <c r="B624" s="231"/>
      <c r="C624" s="232"/>
      <c r="D624" s="218" t="s">
        <v>144</v>
      </c>
      <c r="E624" s="233" t="s">
        <v>1</v>
      </c>
      <c r="F624" s="234" t="s">
        <v>621</v>
      </c>
      <c r="G624" s="232"/>
      <c r="H624" s="235">
        <v>792.22000000000003</v>
      </c>
      <c r="I624" s="236"/>
      <c r="J624" s="232"/>
      <c r="K624" s="232"/>
      <c r="L624" s="237"/>
      <c r="M624" s="238"/>
      <c r="N624" s="239"/>
      <c r="O624" s="239"/>
      <c r="P624" s="239"/>
      <c r="Q624" s="239"/>
      <c r="R624" s="239"/>
      <c r="S624" s="239"/>
      <c r="T624" s="240"/>
      <c r="AT624" s="241" t="s">
        <v>144</v>
      </c>
      <c r="AU624" s="241" t="s">
        <v>81</v>
      </c>
      <c r="AV624" s="12" t="s">
        <v>81</v>
      </c>
      <c r="AW624" s="12" t="s">
        <v>33</v>
      </c>
      <c r="AX624" s="12" t="s">
        <v>72</v>
      </c>
      <c r="AY624" s="241" t="s">
        <v>133</v>
      </c>
    </row>
    <row r="625" s="11" customFormat="1">
      <c r="B625" s="221"/>
      <c r="C625" s="222"/>
      <c r="D625" s="218" t="s">
        <v>144</v>
      </c>
      <c r="E625" s="223" t="s">
        <v>1</v>
      </c>
      <c r="F625" s="224" t="s">
        <v>164</v>
      </c>
      <c r="G625" s="222"/>
      <c r="H625" s="223" t="s">
        <v>1</v>
      </c>
      <c r="I625" s="225"/>
      <c r="J625" s="222"/>
      <c r="K625" s="222"/>
      <c r="L625" s="226"/>
      <c r="M625" s="227"/>
      <c r="N625" s="228"/>
      <c r="O625" s="228"/>
      <c r="P625" s="228"/>
      <c r="Q625" s="228"/>
      <c r="R625" s="228"/>
      <c r="S625" s="228"/>
      <c r="T625" s="229"/>
      <c r="AT625" s="230" t="s">
        <v>144</v>
      </c>
      <c r="AU625" s="230" t="s">
        <v>81</v>
      </c>
      <c r="AV625" s="11" t="s">
        <v>79</v>
      </c>
      <c r="AW625" s="11" t="s">
        <v>33</v>
      </c>
      <c r="AX625" s="11" t="s">
        <v>72</v>
      </c>
      <c r="AY625" s="230" t="s">
        <v>133</v>
      </c>
    </row>
    <row r="626" s="12" customFormat="1">
      <c r="B626" s="231"/>
      <c r="C626" s="232"/>
      <c r="D626" s="218" t="s">
        <v>144</v>
      </c>
      <c r="E626" s="233" t="s">
        <v>1</v>
      </c>
      <c r="F626" s="234" t="s">
        <v>622</v>
      </c>
      <c r="G626" s="232"/>
      <c r="H626" s="235">
        <v>65.400000000000006</v>
      </c>
      <c r="I626" s="236"/>
      <c r="J626" s="232"/>
      <c r="K626" s="232"/>
      <c r="L626" s="237"/>
      <c r="M626" s="238"/>
      <c r="N626" s="239"/>
      <c r="O626" s="239"/>
      <c r="P626" s="239"/>
      <c r="Q626" s="239"/>
      <c r="R626" s="239"/>
      <c r="S626" s="239"/>
      <c r="T626" s="240"/>
      <c r="AT626" s="241" t="s">
        <v>144</v>
      </c>
      <c r="AU626" s="241" t="s">
        <v>81</v>
      </c>
      <c r="AV626" s="12" t="s">
        <v>81</v>
      </c>
      <c r="AW626" s="12" t="s">
        <v>33</v>
      </c>
      <c r="AX626" s="12" t="s">
        <v>72</v>
      </c>
      <c r="AY626" s="241" t="s">
        <v>133</v>
      </c>
    </row>
    <row r="627" s="13" customFormat="1">
      <c r="B627" s="242"/>
      <c r="C627" s="243"/>
      <c r="D627" s="218" t="s">
        <v>144</v>
      </c>
      <c r="E627" s="244" t="s">
        <v>1</v>
      </c>
      <c r="F627" s="245" t="s">
        <v>149</v>
      </c>
      <c r="G627" s="243"/>
      <c r="H627" s="246">
        <v>2051.02</v>
      </c>
      <c r="I627" s="247"/>
      <c r="J627" s="243"/>
      <c r="K627" s="243"/>
      <c r="L627" s="248"/>
      <c r="M627" s="249"/>
      <c r="N627" s="250"/>
      <c r="O627" s="250"/>
      <c r="P627" s="250"/>
      <c r="Q627" s="250"/>
      <c r="R627" s="250"/>
      <c r="S627" s="250"/>
      <c r="T627" s="251"/>
      <c r="AT627" s="252" t="s">
        <v>144</v>
      </c>
      <c r="AU627" s="252" t="s">
        <v>81</v>
      </c>
      <c r="AV627" s="13" t="s">
        <v>140</v>
      </c>
      <c r="AW627" s="13" t="s">
        <v>33</v>
      </c>
      <c r="AX627" s="13" t="s">
        <v>79</v>
      </c>
      <c r="AY627" s="252" t="s">
        <v>133</v>
      </c>
    </row>
    <row r="628" s="1" customFormat="1" ht="16.5" customHeight="1">
      <c r="B628" s="37"/>
      <c r="C628" s="206" t="s">
        <v>623</v>
      </c>
      <c r="D628" s="206" t="s">
        <v>135</v>
      </c>
      <c r="E628" s="207" t="s">
        <v>624</v>
      </c>
      <c r="F628" s="208" t="s">
        <v>625</v>
      </c>
      <c r="G628" s="209" t="s">
        <v>138</v>
      </c>
      <c r="H628" s="210">
        <v>2051.02</v>
      </c>
      <c r="I628" s="211"/>
      <c r="J628" s="212">
        <f>ROUND(I628*H628,2)</f>
        <v>0</v>
      </c>
      <c r="K628" s="208" t="s">
        <v>139</v>
      </c>
      <c r="L628" s="42"/>
      <c r="M628" s="213" t="s">
        <v>1</v>
      </c>
      <c r="N628" s="214" t="s">
        <v>43</v>
      </c>
      <c r="O628" s="78"/>
      <c r="P628" s="215">
        <f>O628*H628</f>
        <v>0</v>
      </c>
      <c r="Q628" s="215">
        <v>0.12966</v>
      </c>
      <c r="R628" s="215">
        <f>Q628*H628</f>
        <v>265.93525319999998</v>
      </c>
      <c r="S628" s="215">
        <v>0</v>
      </c>
      <c r="T628" s="216">
        <f>S628*H628</f>
        <v>0</v>
      </c>
      <c r="AR628" s="16" t="s">
        <v>140</v>
      </c>
      <c r="AT628" s="16" t="s">
        <v>135</v>
      </c>
      <c r="AU628" s="16" t="s">
        <v>81</v>
      </c>
      <c r="AY628" s="16" t="s">
        <v>133</v>
      </c>
      <c r="BE628" s="217">
        <f>IF(N628="základní",J628,0)</f>
        <v>0</v>
      </c>
      <c r="BF628" s="217">
        <f>IF(N628="snížená",J628,0)</f>
        <v>0</v>
      </c>
      <c r="BG628" s="217">
        <f>IF(N628="zákl. přenesená",J628,0)</f>
        <v>0</v>
      </c>
      <c r="BH628" s="217">
        <f>IF(N628="sníž. přenesená",J628,0)</f>
        <v>0</v>
      </c>
      <c r="BI628" s="217">
        <f>IF(N628="nulová",J628,0)</f>
        <v>0</v>
      </c>
      <c r="BJ628" s="16" t="s">
        <v>79</v>
      </c>
      <c r="BK628" s="217">
        <f>ROUND(I628*H628,2)</f>
        <v>0</v>
      </c>
      <c r="BL628" s="16" t="s">
        <v>140</v>
      </c>
      <c r="BM628" s="16" t="s">
        <v>626</v>
      </c>
    </row>
    <row r="629" s="1" customFormat="1">
      <c r="B629" s="37"/>
      <c r="C629" s="38"/>
      <c r="D629" s="218" t="s">
        <v>142</v>
      </c>
      <c r="E629" s="38"/>
      <c r="F629" s="219" t="s">
        <v>625</v>
      </c>
      <c r="G629" s="38"/>
      <c r="H629" s="38"/>
      <c r="I629" s="131"/>
      <c r="J629" s="38"/>
      <c r="K629" s="38"/>
      <c r="L629" s="42"/>
      <c r="M629" s="220"/>
      <c r="N629" s="78"/>
      <c r="O629" s="78"/>
      <c r="P629" s="78"/>
      <c r="Q629" s="78"/>
      <c r="R629" s="78"/>
      <c r="S629" s="78"/>
      <c r="T629" s="79"/>
      <c r="AT629" s="16" t="s">
        <v>142</v>
      </c>
      <c r="AU629" s="16" t="s">
        <v>81</v>
      </c>
    </row>
    <row r="630" s="11" customFormat="1">
      <c r="B630" s="221"/>
      <c r="C630" s="222"/>
      <c r="D630" s="218" t="s">
        <v>144</v>
      </c>
      <c r="E630" s="223" t="s">
        <v>1</v>
      </c>
      <c r="F630" s="224" t="s">
        <v>153</v>
      </c>
      <c r="G630" s="222"/>
      <c r="H630" s="223" t="s">
        <v>1</v>
      </c>
      <c r="I630" s="225"/>
      <c r="J630" s="222"/>
      <c r="K630" s="222"/>
      <c r="L630" s="226"/>
      <c r="M630" s="227"/>
      <c r="N630" s="228"/>
      <c r="O630" s="228"/>
      <c r="P630" s="228"/>
      <c r="Q630" s="228"/>
      <c r="R630" s="228"/>
      <c r="S630" s="228"/>
      <c r="T630" s="229"/>
      <c r="AT630" s="230" t="s">
        <v>144</v>
      </c>
      <c r="AU630" s="230" t="s">
        <v>81</v>
      </c>
      <c r="AV630" s="11" t="s">
        <v>79</v>
      </c>
      <c r="AW630" s="11" t="s">
        <v>33</v>
      </c>
      <c r="AX630" s="11" t="s">
        <v>72</v>
      </c>
      <c r="AY630" s="230" t="s">
        <v>133</v>
      </c>
    </row>
    <row r="631" s="11" customFormat="1">
      <c r="B631" s="221"/>
      <c r="C631" s="222"/>
      <c r="D631" s="218" t="s">
        <v>144</v>
      </c>
      <c r="E631" s="223" t="s">
        <v>1</v>
      </c>
      <c r="F631" s="224" t="s">
        <v>146</v>
      </c>
      <c r="G631" s="222"/>
      <c r="H631" s="223" t="s">
        <v>1</v>
      </c>
      <c r="I631" s="225"/>
      <c r="J631" s="222"/>
      <c r="K631" s="222"/>
      <c r="L631" s="226"/>
      <c r="M631" s="227"/>
      <c r="N631" s="228"/>
      <c r="O631" s="228"/>
      <c r="P631" s="228"/>
      <c r="Q631" s="228"/>
      <c r="R631" s="228"/>
      <c r="S631" s="228"/>
      <c r="T631" s="229"/>
      <c r="AT631" s="230" t="s">
        <v>144</v>
      </c>
      <c r="AU631" s="230" t="s">
        <v>81</v>
      </c>
      <c r="AV631" s="11" t="s">
        <v>79</v>
      </c>
      <c r="AW631" s="11" t="s">
        <v>33</v>
      </c>
      <c r="AX631" s="11" t="s">
        <v>72</v>
      </c>
      <c r="AY631" s="230" t="s">
        <v>133</v>
      </c>
    </row>
    <row r="632" s="11" customFormat="1">
      <c r="B632" s="221"/>
      <c r="C632" s="222"/>
      <c r="D632" s="218" t="s">
        <v>144</v>
      </c>
      <c r="E632" s="223" t="s">
        <v>1</v>
      </c>
      <c r="F632" s="224" t="s">
        <v>147</v>
      </c>
      <c r="G632" s="222"/>
      <c r="H632" s="223" t="s">
        <v>1</v>
      </c>
      <c r="I632" s="225"/>
      <c r="J632" s="222"/>
      <c r="K632" s="222"/>
      <c r="L632" s="226"/>
      <c r="M632" s="227"/>
      <c r="N632" s="228"/>
      <c r="O632" s="228"/>
      <c r="P632" s="228"/>
      <c r="Q632" s="228"/>
      <c r="R632" s="228"/>
      <c r="S632" s="228"/>
      <c r="T632" s="229"/>
      <c r="AT632" s="230" t="s">
        <v>144</v>
      </c>
      <c r="AU632" s="230" t="s">
        <v>81</v>
      </c>
      <c r="AV632" s="11" t="s">
        <v>79</v>
      </c>
      <c r="AW632" s="11" t="s">
        <v>33</v>
      </c>
      <c r="AX632" s="11" t="s">
        <v>72</v>
      </c>
      <c r="AY632" s="230" t="s">
        <v>133</v>
      </c>
    </row>
    <row r="633" s="12" customFormat="1">
      <c r="B633" s="231"/>
      <c r="C633" s="232"/>
      <c r="D633" s="218" t="s">
        <v>144</v>
      </c>
      <c r="E633" s="233" t="s">
        <v>1</v>
      </c>
      <c r="F633" s="234" t="s">
        <v>618</v>
      </c>
      <c r="G633" s="232"/>
      <c r="H633" s="235">
        <v>801.79999999999995</v>
      </c>
      <c r="I633" s="236"/>
      <c r="J633" s="232"/>
      <c r="K633" s="232"/>
      <c r="L633" s="237"/>
      <c r="M633" s="238"/>
      <c r="N633" s="239"/>
      <c r="O633" s="239"/>
      <c r="P633" s="239"/>
      <c r="Q633" s="239"/>
      <c r="R633" s="239"/>
      <c r="S633" s="239"/>
      <c r="T633" s="240"/>
      <c r="AT633" s="241" t="s">
        <v>144</v>
      </c>
      <c r="AU633" s="241" t="s">
        <v>81</v>
      </c>
      <c r="AV633" s="12" t="s">
        <v>81</v>
      </c>
      <c r="AW633" s="12" t="s">
        <v>33</v>
      </c>
      <c r="AX633" s="12" t="s">
        <v>72</v>
      </c>
      <c r="AY633" s="241" t="s">
        <v>133</v>
      </c>
    </row>
    <row r="634" s="11" customFormat="1">
      <c r="B634" s="221"/>
      <c r="C634" s="222"/>
      <c r="D634" s="218" t="s">
        <v>144</v>
      </c>
      <c r="E634" s="223" t="s">
        <v>1</v>
      </c>
      <c r="F634" s="224" t="s">
        <v>619</v>
      </c>
      <c r="G634" s="222"/>
      <c r="H634" s="223" t="s">
        <v>1</v>
      </c>
      <c r="I634" s="225"/>
      <c r="J634" s="222"/>
      <c r="K634" s="222"/>
      <c r="L634" s="226"/>
      <c r="M634" s="227"/>
      <c r="N634" s="228"/>
      <c r="O634" s="228"/>
      <c r="P634" s="228"/>
      <c r="Q634" s="228"/>
      <c r="R634" s="228"/>
      <c r="S634" s="228"/>
      <c r="T634" s="229"/>
      <c r="AT634" s="230" t="s">
        <v>144</v>
      </c>
      <c r="AU634" s="230" t="s">
        <v>81</v>
      </c>
      <c r="AV634" s="11" t="s">
        <v>79</v>
      </c>
      <c r="AW634" s="11" t="s">
        <v>33</v>
      </c>
      <c r="AX634" s="11" t="s">
        <v>72</v>
      </c>
      <c r="AY634" s="230" t="s">
        <v>133</v>
      </c>
    </row>
    <row r="635" s="11" customFormat="1">
      <c r="B635" s="221"/>
      <c r="C635" s="222"/>
      <c r="D635" s="218" t="s">
        <v>144</v>
      </c>
      <c r="E635" s="223" t="s">
        <v>1</v>
      </c>
      <c r="F635" s="224" t="s">
        <v>171</v>
      </c>
      <c r="G635" s="222"/>
      <c r="H635" s="223" t="s">
        <v>1</v>
      </c>
      <c r="I635" s="225"/>
      <c r="J635" s="222"/>
      <c r="K635" s="222"/>
      <c r="L635" s="226"/>
      <c r="M635" s="227"/>
      <c r="N635" s="228"/>
      <c r="O635" s="228"/>
      <c r="P635" s="228"/>
      <c r="Q635" s="228"/>
      <c r="R635" s="228"/>
      <c r="S635" s="228"/>
      <c r="T635" s="229"/>
      <c r="AT635" s="230" t="s">
        <v>144</v>
      </c>
      <c r="AU635" s="230" t="s">
        <v>81</v>
      </c>
      <c r="AV635" s="11" t="s">
        <v>79</v>
      </c>
      <c r="AW635" s="11" t="s">
        <v>33</v>
      </c>
      <c r="AX635" s="11" t="s">
        <v>72</v>
      </c>
      <c r="AY635" s="230" t="s">
        <v>133</v>
      </c>
    </row>
    <row r="636" s="12" customFormat="1">
      <c r="B636" s="231"/>
      <c r="C636" s="232"/>
      <c r="D636" s="218" t="s">
        <v>144</v>
      </c>
      <c r="E636" s="233" t="s">
        <v>1</v>
      </c>
      <c r="F636" s="234" t="s">
        <v>620</v>
      </c>
      <c r="G636" s="232"/>
      <c r="H636" s="235">
        <v>391.60000000000002</v>
      </c>
      <c r="I636" s="236"/>
      <c r="J636" s="232"/>
      <c r="K636" s="232"/>
      <c r="L636" s="237"/>
      <c r="M636" s="238"/>
      <c r="N636" s="239"/>
      <c r="O636" s="239"/>
      <c r="P636" s="239"/>
      <c r="Q636" s="239"/>
      <c r="R636" s="239"/>
      <c r="S636" s="239"/>
      <c r="T636" s="240"/>
      <c r="AT636" s="241" t="s">
        <v>144</v>
      </c>
      <c r="AU636" s="241" t="s">
        <v>81</v>
      </c>
      <c r="AV636" s="12" t="s">
        <v>81</v>
      </c>
      <c r="AW636" s="12" t="s">
        <v>33</v>
      </c>
      <c r="AX636" s="12" t="s">
        <v>72</v>
      </c>
      <c r="AY636" s="241" t="s">
        <v>133</v>
      </c>
    </row>
    <row r="637" s="12" customFormat="1">
      <c r="B637" s="231"/>
      <c r="C637" s="232"/>
      <c r="D637" s="218" t="s">
        <v>144</v>
      </c>
      <c r="E637" s="233" t="s">
        <v>1</v>
      </c>
      <c r="F637" s="234" t="s">
        <v>621</v>
      </c>
      <c r="G637" s="232"/>
      <c r="H637" s="235">
        <v>792.22000000000003</v>
      </c>
      <c r="I637" s="236"/>
      <c r="J637" s="232"/>
      <c r="K637" s="232"/>
      <c r="L637" s="237"/>
      <c r="M637" s="238"/>
      <c r="N637" s="239"/>
      <c r="O637" s="239"/>
      <c r="P637" s="239"/>
      <c r="Q637" s="239"/>
      <c r="R637" s="239"/>
      <c r="S637" s="239"/>
      <c r="T637" s="240"/>
      <c r="AT637" s="241" t="s">
        <v>144</v>
      </c>
      <c r="AU637" s="241" t="s">
        <v>81</v>
      </c>
      <c r="AV637" s="12" t="s">
        <v>81</v>
      </c>
      <c r="AW637" s="12" t="s">
        <v>33</v>
      </c>
      <c r="AX637" s="12" t="s">
        <v>72</v>
      </c>
      <c r="AY637" s="241" t="s">
        <v>133</v>
      </c>
    </row>
    <row r="638" s="11" customFormat="1">
      <c r="B638" s="221"/>
      <c r="C638" s="222"/>
      <c r="D638" s="218" t="s">
        <v>144</v>
      </c>
      <c r="E638" s="223" t="s">
        <v>1</v>
      </c>
      <c r="F638" s="224" t="s">
        <v>164</v>
      </c>
      <c r="G638" s="222"/>
      <c r="H638" s="223" t="s">
        <v>1</v>
      </c>
      <c r="I638" s="225"/>
      <c r="J638" s="222"/>
      <c r="K638" s="222"/>
      <c r="L638" s="226"/>
      <c r="M638" s="227"/>
      <c r="N638" s="228"/>
      <c r="O638" s="228"/>
      <c r="P638" s="228"/>
      <c r="Q638" s="228"/>
      <c r="R638" s="228"/>
      <c r="S638" s="228"/>
      <c r="T638" s="229"/>
      <c r="AT638" s="230" t="s">
        <v>144</v>
      </c>
      <c r="AU638" s="230" t="s">
        <v>81</v>
      </c>
      <c r="AV638" s="11" t="s">
        <v>79</v>
      </c>
      <c r="AW638" s="11" t="s">
        <v>33</v>
      </c>
      <c r="AX638" s="11" t="s">
        <v>72</v>
      </c>
      <c r="AY638" s="230" t="s">
        <v>133</v>
      </c>
    </row>
    <row r="639" s="12" customFormat="1">
      <c r="B639" s="231"/>
      <c r="C639" s="232"/>
      <c r="D639" s="218" t="s">
        <v>144</v>
      </c>
      <c r="E639" s="233" t="s">
        <v>1</v>
      </c>
      <c r="F639" s="234" t="s">
        <v>622</v>
      </c>
      <c r="G639" s="232"/>
      <c r="H639" s="235">
        <v>65.400000000000006</v>
      </c>
      <c r="I639" s="236"/>
      <c r="J639" s="232"/>
      <c r="K639" s="232"/>
      <c r="L639" s="237"/>
      <c r="M639" s="238"/>
      <c r="N639" s="239"/>
      <c r="O639" s="239"/>
      <c r="P639" s="239"/>
      <c r="Q639" s="239"/>
      <c r="R639" s="239"/>
      <c r="S639" s="239"/>
      <c r="T639" s="240"/>
      <c r="AT639" s="241" t="s">
        <v>144</v>
      </c>
      <c r="AU639" s="241" t="s">
        <v>81</v>
      </c>
      <c r="AV639" s="12" t="s">
        <v>81</v>
      </c>
      <c r="AW639" s="12" t="s">
        <v>33</v>
      </c>
      <c r="AX639" s="12" t="s">
        <v>72</v>
      </c>
      <c r="AY639" s="241" t="s">
        <v>133</v>
      </c>
    </row>
    <row r="640" s="13" customFormat="1">
      <c r="B640" s="242"/>
      <c r="C640" s="243"/>
      <c r="D640" s="218" t="s">
        <v>144</v>
      </c>
      <c r="E640" s="244" t="s">
        <v>1</v>
      </c>
      <c r="F640" s="245" t="s">
        <v>149</v>
      </c>
      <c r="G640" s="243"/>
      <c r="H640" s="246">
        <v>2051.02</v>
      </c>
      <c r="I640" s="247"/>
      <c r="J640" s="243"/>
      <c r="K640" s="243"/>
      <c r="L640" s="248"/>
      <c r="M640" s="249"/>
      <c r="N640" s="250"/>
      <c r="O640" s="250"/>
      <c r="P640" s="250"/>
      <c r="Q640" s="250"/>
      <c r="R640" s="250"/>
      <c r="S640" s="250"/>
      <c r="T640" s="251"/>
      <c r="AT640" s="252" t="s">
        <v>144</v>
      </c>
      <c r="AU640" s="252" t="s">
        <v>81</v>
      </c>
      <c r="AV640" s="13" t="s">
        <v>140</v>
      </c>
      <c r="AW640" s="13" t="s">
        <v>33</v>
      </c>
      <c r="AX640" s="13" t="s">
        <v>79</v>
      </c>
      <c r="AY640" s="252" t="s">
        <v>133</v>
      </c>
    </row>
    <row r="641" s="1" customFormat="1" ht="16.5" customHeight="1">
      <c r="B641" s="37"/>
      <c r="C641" s="206" t="s">
        <v>627</v>
      </c>
      <c r="D641" s="206" t="s">
        <v>135</v>
      </c>
      <c r="E641" s="207" t="s">
        <v>628</v>
      </c>
      <c r="F641" s="208" t="s">
        <v>629</v>
      </c>
      <c r="G641" s="209" t="s">
        <v>138</v>
      </c>
      <c r="H641" s="210">
        <v>400.89999999999998</v>
      </c>
      <c r="I641" s="211"/>
      <c r="J641" s="212">
        <f>ROUND(I641*H641,2)</f>
        <v>0</v>
      </c>
      <c r="K641" s="208" t="s">
        <v>139</v>
      </c>
      <c r="L641" s="42"/>
      <c r="M641" s="213" t="s">
        <v>1</v>
      </c>
      <c r="N641" s="214" t="s">
        <v>43</v>
      </c>
      <c r="O641" s="78"/>
      <c r="P641" s="215">
        <f>O641*H641</f>
        <v>0</v>
      </c>
      <c r="Q641" s="215">
        <v>0</v>
      </c>
      <c r="R641" s="215">
        <f>Q641*H641</f>
        <v>0</v>
      </c>
      <c r="S641" s="215">
        <v>0</v>
      </c>
      <c r="T641" s="216">
        <f>S641*H641</f>
        <v>0</v>
      </c>
      <c r="AR641" s="16" t="s">
        <v>140</v>
      </c>
      <c r="AT641" s="16" t="s">
        <v>135</v>
      </c>
      <c r="AU641" s="16" t="s">
        <v>81</v>
      </c>
      <c r="AY641" s="16" t="s">
        <v>133</v>
      </c>
      <c r="BE641" s="217">
        <f>IF(N641="základní",J641,0)</f>
        <v>0</v>
      </c>
      <c r="BF641" s="217">
        <f>IF(N641="snížená",J641,0)</f>
        <v>0</v>
      </c>
      <c r="BG641" s="217">
        <f>IF(N641="zákl. přenesená",J641,0)</f>
        <v>0</v>
      </c>
      <c r="BH641" s="217">
        <f>IF(N641="sníž. přenesená",J641,0)</f>
        <v>0</v>
      </c>
      <c r="BI641" s="217">
        <f>IF(N641="nulová",J641,0)</f>
        <v>0</v>
      </c>
      <c r="BJ641" s="16" t="s">
        <v>79</v>
      </c>
      <c r="BK641" s="217">
        <f>ROUND(I641*H641,2)</f>
        <v>0</v>
      </c>
      <c r="BL641" s="16" t="s">
        <v>140</v>
      </c>
      <c r="BM641" s="16" t="s">
        <v>630</v>
      </c>
    </row>
    <row r="642" s="1" customFormat="1">
      <c r="B642" s="37"/>
      <c r="C642" s="38"/>
      <c r="D642" s="218" t="s">
        <v>142</v>
      </c>
      <c r="E642" s="38"/>
      <c r="F642" s="219" t="s">
        <v>631</v>
      </c>
      <c r="G642" s="38"/>
      <c r="H642" s="38"/>
      <c r="I642" s="131"/>
      <c r="J642" s="38"/>
      <c r="K642" s="38"/>
      <c r="L642" s="42"/>
      <c r="M642" s="220"/>
      <c r="N642" s="78"/>
      <c r="O642" s="78"/>
      <c r="P642" s="78"/>
      <c r="Q642" s="78"/>
      <c r="R642" s="78"/>
      <c r="S642" s="78"/>
      <c r="T642" s="79"/>
      <c r="AT642" s="16" t="s">
        <v>142</v>
      </c>
      <c r="AU642" s="16" t="s">
        <v>81</v>
      </c>
    </row>
    <row r="643" s="11" customFormat="1">
      <c r="B643" s="221"/>
      <c r="C643" s="222"/>
      <c r="D643" s="218" t="s">
        <v>144</v>
      </c>
      <c r="E643" s="223" t="s">
        <v>1</v>
      </c>
      <c r="F643" s="224" t="s">
        <v>153</v>
      </c>
      <c r="G643" s="222"/>
      <c r="H643" s="223" t="s">
        <v>1</v>
      </c>
      <c r="I643" s="225"/>
      <c r="J643" s="222"/>
      <c r="K643" s="222"/>
      <c r="L643" s="226"/>
      <c r="M643" s="227"/>
      <c r="N643" s="228"/>
      <c r="O643" s="228"/>
      <c r="P643" s="228"/>
      <c r="Q643" s="228"/>
      <c r="R643" s="228"/>
      <c r="S643" s="228"/>
      <c r="T643" s="229"/>
      <c r="AT643" s="230" t="s">
        <v>144</v>
      </c>
      <c r="AU643" s="230" t="s">
        <v>81</v>
      </c>
      <c r="AV643" s="11" t="s">
        <v>79</v>
      </c>
      <c r="AW643" s="11" t="s">
        <v>33</v>
      </c>
      <c r="AX643" s="11" t="s">
        <v>72</v>
      </c>
      <c r="AY643" s="230" t="s">
        <v>133</v>
      </c>
    </row>
    <row r="644" s="11" customFormat="1">
      <c r="B644" s="221"/>
      <c r="C644" s="222"/>
      <c r="D644" s="218" t="s">
        <v>144</v>
      </c>
      <c r="E644" s="223" t="s">
        <v>1</v>
      </c>
      <c r="F644" s="224" t="s">
        <v>146</v>
      </c>
      <c r="G644" s="222"/>
      <c r="H644" s="223" t="s">
        <v>1</v>
      </c>
      <c r="I644" s="225"/>
      <c r="J644" s="222"/>
      <c r="K644" s="222"/>
      <c r="L644" s="226"/>
      <c r="M644" s="227"/>
      <c r="N644" s="228"/>
      <c r="O644" s="228"/>
      <c r="P644" s="228"/>
      <c r="Q644" s="228"/>
      <c r="R644" s="228"/>
      <c r="S644" s="228"/>
      <c r="T644" s="229"/>
      <c r="AT644" s="230" t="s">
        <v>144</v>
      </c>
      <c r="AU644" s="230" t="s">
        <v>81</v>
      </c>
      <c r="AV644" s="11" t="s">
        <v>79</v>
      </c>
      <c r="AW644" s="11" t="s">
        <v>33</v>
      </c>
      <c r="AX644" s="11" t="s">
        <v>72</v>
      </c>
      <c r="AY644" s="230" t="s">
        <v>133</v>
      </c>
    </row>
    <row r="645" s="11" customFormat="1">
      <c r="B645" s="221"/>
      <c r="C645" s="222"/>
      <c r="D645" s="218" t="s">
        <v>144</v>
      </c>
      <c r="E645" s="223" t="s">
        <v>1</v>
      </c>
      <c r="F645" s="224" t="s">
        <v>147</v>
      </c>
      <c r="G645" s="222"/>
      <c r="H645" s="223" t="s">
        <v>1</v>
      </c>
      <c r="I645" s="225"/>
      <c r="J645" s="222"/>
      <c r="K645" s="222"/>
      <c r="L645" s="226"/>
      <c r="M645" s="227"/>
      <c r="N645" s="228"/>
      <c r="O645" s="228"/>
      <c r="P645" s="228"/>
      <c r="Q645" s="228"/>
      <c r="R645" s="228"/>
      <c r="S645" s="228"/>
      <c r="T645" s="229"/>
      <c r="AT645" s="230" t="s">
        <v>144</v>
      </c>
      <c r="AU645" s="230" t="s">
        <v>81</v>
      </c>
      <c r="AV645" s="11" t="s">
        <v>79</v>
      </c>
      <c r="AW645" s="11" t="s">
        <v>33</v>
      </c>
      <c r="AX645" s="11" t="s">
        <v>72</v>
      </c>
      <c r="AY645" s="230" t="s">
        <v>133</v>
      </c>
    </row>
    <row r="646" s="12" customFormat="1">
      <c r="B646" s="231"/>
      <c r="C646" s="232"/>
      <c r="D646" s="218" t="s">
        <v>144</v>
      </c>
      <c r="E646" s="233" t="s">
        <v>1</v>
      </c>
      <c r="F646" s="234" t="s">
        <v>148</v>
      </c>
      <c r="G646" s="232"/>
      <c r="H646" s="235">
        <v>400.89999999999998</v>
      </c>
      <c r="I646" s="236"/>
      <c r="J646" s="232"/>
      <c r="K646" s="232"/>
      <c r="L646" s="237"/>
      <c r="M646" s="238"/>
      <c r="N646" s="239"/>
      <c r="O646" s="239"/>
      <c r="P646" s="239"/>
      <c r="Q646" s="239"/>
      <c r="R646" s="239"/>
      <c r="S646" s="239"/>
      <c r="T646" s="240"/>
      <c r="AT646" s="241" t="s">
        <v>144</v>
      </c>
      <c r="AU646" s="241" t="s">
        <v>81</v>
      </c>
      <c r="AV646" s="12" t="s">
        <v>81</v>
      </c>
      <c r="AW646" s="12" t="s">
        <v>33</v>
      </c>
      <c r="AX646" s="12" t="s">
        <v>72</v>
      </c>
      <c r="AY646" s="241" t="s">
        <v>133</v>
      </c>
    </row>
    <row r="647" s="13" customFormat="1">
      <c r="B647" s="242"/>
      <c r="C647" s="243"/>
      <c r="D647" s="218" t="s">
        <v>144</v>
      </c>
      <c r="E647" s="244" t="s">
        <v>1</v>
      </c>
      <c r="F647" s="245" t="s">
        <v>149</v>
      </c>
      <c r="G647" s="243"/>
      <c r="H647" s="246">
        <v>400.89999999999998</v>
      </c>
      <c r="I647" s="247"/>
      <c r="J647" s="243"/>
      <c r="K647" s="243"/>
      <c r="L647" s="248"/>
      <c r="M647" s="249"/>
      <c r="N647" s="250"/>
      <c r="O647" s="250"/>
      <c r="P647" s="250"/>
      <c r="Q647" s="250"/>
      <c r="R647" s="250"/>
      <c r="S647" s="250"/>
      <c r="T647" s="251"/>
      <c r="AT647" s="252" t="s">
        <v>144</v>
      </c>
      <c r="AU647" s="252" t="s">
        <v>81</v>
      </c>
      <c r="AV647" s="13" t="s">
        <v>140</v>
      </c>
      <c r="AW647" s="13" t="s">
        <v>33</v>
      </c>
      <c r="AX647" s="13" t="s">
        <v>79</v>
      </c>
      <c r="AY647" s="252" t="s">
        <v>133</v>
      </c>
    </row>
    <row r="648" s="10" customFormat="1" ht="22.8" customHeight="1">
      <c r="B648" s="190"/>
      <c r="C648" s="191"/>
      <c r="D648" s="192" t="s">
        <v>71</v>
      </c>
      <c r="E648" s="204" t="s">
        <v>188</v>
      </c>
      <c r="F648" s="204" t="s">
        <v>632</v>
      </c>
      <c r="G648" s="191"/>
      <c r="H648" s="191"/>
      <c r="I648" s="194"/>
      <c r="J648" s="205">
        <f>BK648</f>
        <v>0</v>
      </c>
      <c r="K648" s="191"/>
      <c r="L648" s="196"/>
      <c r="M648" s="197"/>
      <c r="N648" s="198"/>
      <c r="O648" s="198"/>
      <c r="P648" s="199">
        <f>SUM(P649:P750)</f>
        <v>0</v>
      </c>
      <c r="Q648" s="198"/>
      <c r="R648" s="199">
        <f>SUM(R649:R750)</f>
        <v>148.49023099999999</v>
      </c>
      <c r="S648" s="198"/>
      <c r="T648" s="200">
        <f>SUM(T649:T750)</f>
        <v>0</v>
      </c>
      <c r="AR648" s="201" t="s">
        <v>79</v>
      </c>
      <c r="AT648" s="202" t="s">
        <v>71</v>
      </c>
      <c r="AU648" s="202" t="s">
        <v>79</v>
      </c>
      <c r="AY648" s="201" t="s">
        <v>133</v>
      </c>
      <c r="BK648" s="203">
        <f>SUM(BK649:BK750)</f>
        <v>0</v>
      </c>
    </row>
    <row r="649" s="1" customFormat="1" ht="16.5" customHeight="1">
      <c r="B649" s="37"/>
      <c r="C649" s="206" t="s">
        <v>633</v>
      </c>
      <c r="D649" s="206" t="s">
        <v>135</v>
      </c>
      <c r="E649" s="207" t="s">
        <v>634</v>
      </c>
      <c r="F649" s="208" t="s">
        <v>635</v>
      </c>
      <c r="G649" s="209" t="s">
        <v>636</v>
      </c>
      <c r="H649" s="210">
        <v>4</v>
      </c>
      <c r="I649" s="211"/>
      <c r="J649" s="212">
        <f>ROUND(I649*H649,2)</f>
        <v>0</v>
      </c>
      <c r="K649" s="208" t="s">
        <v>139</v>
      </c>
      <c r="L649" s="42"/>
      <c r="M649" s="213" t="s">
        <v>1</v>
      </c>
      <c r="N649" s="214" t="s">
        <v>43</v>
      </c>
      <c r="O649" s="78"/>
      <c r="P649" s="215">
        <f>O649*H649</f>
        <v>0</v>
      </c>
      <c r="Q649" s="215">
        <v>0.00085999999999999998</v>
      </c>
      <c r="R649" s="215">
        <f>Q649*H649</f>
        <v>0.0034399999999999999</v>
      </c>
      <c r="S649" s="215">
        <v>0</v>
      </c>
      <c r="T649" s="216">
        <f>S649*H649</f>
        <v>0</v>
      </c>
      <c r="AR649" s="16" t="s">
        <v>140</v>
      </c>
      <c r="AT649" s="16" t="s">
        <v>135</v>
      </c>
      <c r="AU649" s="16" t="s">
        <v>81</v>
      </c>
      <c r="AY649" s="16" t="s">
        <v>133</v>
      </c>
      <c r="BE649" s="217">
        <f>IF(N649="základní",J649,0)</f>
        <v>0</v>
      </c>
      <c r="BF649" s="217">
        <f>IF(N649="snížená",J649,0)</f>
        <v>0</v>
      </c>
      <c r="BG649" s="217">
        <f>IF(N649="zákl. přenesená",J649,0)</f>
        <v>0</v>
      </c>
      <c r="BH649" s="217">
        <f>IF(N649="sníž. přenesená",J649,0)</f>
        <v>0</v>
      </c>
      <c r="BI649" s="217">
        <f>IF(N649="nulová",J649,0)</f>
        <v>0</v>
      </c>
      <c r="BJ649" s="16" t="s">
        <v>79</v>
      </c>
      <c r="BK649" s="217">
        <f>ROUND(I649*H649,2)</f>
        <v>0</v>
      </c>
      <c r="BL649" s="16" t="s">
        <v>140</v>
      </c>
      <c r="BM649" s="16" t="s">
        <v>637</v>
      </c>
    </row>
    <row r="650" s="1" customFormat="1">
      <c r="B650" s="37"/>
      <c r="C650" s="38"/>
      <c r="D650" s="218" t="s">
        <v>142</v>
      </c>
      <c r="E650" s="38"/>
      <c r="F650" s="219" t="s">
        <v>638</v>
      </c>
      <c r="G650" s="38"/>
      <c r="H650" s="38"/>
      <c r="I650" s="131"/>
      <c r="J650" s="38"/>
      <c r="K650" s="38"/>
      <c r="L650" s="42"/>
      <c r="M650" s="220"/>
      <c r="N650" s="78"/>
      <c r="O650" s="78"/>
      <c r="P650" s="78"/>
      <c r="Q650" s="78"/>
      <c r="R650" s="78"/>
      <c r="S650" s="78"/>
      <c r="T650" s="79"/>
      <c r="AT650" s="16" t="s">
        <v>142</v>
      </c>
      <c r="AU650" s="16" t="s">
        <v>81</v>
      </c>
    </row>
    <row r="651" s="1" customFormat="1" ht="16.5" customHeight="1">
      <c r="B651" s="37"/>
      <c r="C651" s="253" t="s">
        <v>639</v>
      </c>
      <c r="D651" s="253" t="s">
        <v>499</v>
      </c>
      <c r="E651" s="254" t="s">
        <v>640</v>
      </c>
      <c r="F651" s="255" t="s">
        <v>641</v>
      </c>
      <c r="G651" s="256" t="s">
        <v>636</v>
      </c>
      <c r="H651" s="257">
        <v>2</v>
      </c>
      <c r="I651" s="258"/>
      <c r="J651" s="259">
        <f>ROUND(I651*H651,2)</f>
        <v>0</v>
      </c>
      <c r="K651" s="255" t="s">
        <v>139</v>
      </c>
      <c r="L651" s="260"/>
      <c r="M651" s="261" t="s">
        <v>1</v>
      </c>
      <c r="N651" s="262" t="s">
        <v>43</v>
      </c>
      <c r="O651" s="78"/>
      <c r="P651" s="215">
        <f>O651*H651</f>
        <v>0</v>
      </c>
      <c r="Q651" s="215">
        <v>0.0061999999999999998</v>
      </c>
      <c r="R651" s="215">
        <f>Q651*H651</f>
        <v>0.0124</v>
      </c>
      <c r="S651" s="215">
        <v>0</v>
      </c>
      <c r="T651" s="216">
        <f>S651*H651</f>
        <v>0</v>
      </c>
      <c r="AR651" s="16" t="s">
        <v>188</v>
      </c>
      <c r="AT651" s="16" t="s">
        <v>499</v>
      </c>
      <c r="AU651" s="16" t="s">
        <v>81</v>
      </c>
      <c r="AY651" s="16" t="s">
        <v>133</v>
      </c>
      <c r="BE651" s="217">
        <f>IF(N651="základní",J651,0)</f>
        <v>0</v>
      </c>
      <c r="BF651" s="217">
        <f>IF(N651="snížená",J651,0)</f>
        <v>0</v>
      </c>
      <c r="BG651" s="217">
        <f>IF(N651="zákl. přenesená",J651,0)</f>
        <v>0</v>
      </c>
      <c r="BH651" s="217">
        <f>IF(N651="sníž. přenesená",J651,0)</f>
        <v>0</v>
      </c>
      <c r="BI651" s="217">
        <f>IF(N651="nulová",J651,0)</f>
        <v>0</v>
      </c>
      <c r="BJ651" s="16" t="s">
        <v>79</v>
      </c>
      <c r="BK651" s="217">
        <f>ROUND(I651*H651,2)</f>
        <v>0</v>
      </c>
      <c r="BL651" s="16" t="s">
        <v>140</v>
      </c>
      <c r="BM651" s="16" t="s">
        <v>642</v>
      </c>
    </row>
    <row r="652" s="1" customFormat="1">
      <c r="B652" s="37"/>
      <c r="C652" s="38"/>
      <c r="D652" s="218" t="s">
        <v>142</v>
      </c>
      <c r="E652" s="38"/>
      <c r="F652" s="219" t="s">
        <v>641</v>
      </c>
      <c r="G652" s="38"/>
      <c r="H652" s="38"/>
      <c r="I652" s="131"/>
      <c r="J652" s="38"/>
      <c r="K652" s="38"/>
      <c r="L652" s="42"/>
      <c r="M652" s="220"/>
      <c r="N652" s="78"/>
      <c r="O652" s="78"/>
      <c r="P652" s="78"/>
      <c r="Q652" s="78"/>
      <c r="R652" s="78"/>
      <c r="S652" s="78"/>
      <c r="T652" s="79"/>
      <c r="AT652" s="16" t="s">
        <v>142</v>
      </c>
      <c r="AU652" s="16" t="s">
        <v>81</v>
      </c>
    </row>
    <row r="653" s="1" customFormat="1" ht="16.5" customHeight="1">
      <c r="B653" s="37"/>
      <c r="C653" s="253" t="s">
        <v>643</v>
      </c>
      <c r="D653" s="253" t="s">
        <v>499</v>
      </c>
      <c r="E653" s="254" t="s">
        <v>644</v>
      </c>
      <c r="F653" s="255" t="s">
        <v>645</v>
      </c>
      <c r="G653" s="256" t="s">
        <v>636</v>
      </c>
      <c r="H653" s="257">
        <v>2</v>
      </c>
      <c r="I653" s="258"/>
      <c r="J653" s="259">
        <f>ROUND(I653*H653,2)</f>
        <v>0</v>
      </c>
      <c r="K653" s="255" t="s">
        <v>139</v>
      </c>
      <c r="L653" s="260"/>
      <c r="M653" s="261" t="s">
        <v>1</v>
      </c>
      <c r="N653" s="262" t="s">
        <v>43</v>
      </c>
      <c r="O653" s="78"/>
      <c r="P653" s="215">
        <f>O653*H653</f>
        <v>0</v>
      </c>
      <c r="Q653" s="215">
        <v>0.0178</v>
      </c>
      <c r="R653" s="215">
        <f>Q653*H653</f>
        <v>0.0356</v>
      </c>
      <c r="S653" s="215">
        <v>0</v>
      </c>
      <c r="T653" s="216">
        <f>S653*H653</f>
        <v>0</v>
      </c>
      <c r="AR653" s="16" t="s">
        <v>188</v>
      </c>
      <c r="AT653" s="16" t="s">
        <v>499</v>
      </c>
      <c r="AU653" s="16" t="s">
        <v>81</v>
      </c>
      <c r="AY653" s="16" t="s">
        <v>133</v>
      </c>
      <c r="BE653" s="217">
        <f>IF(N653="základní",J653,0)</f>
        <v>0</v>
      </c>
      <c r="BF653" s="217">
        <f>IF(N653="snížená",J653,0)</f>
        <v>0</v>
      </c>
      <c r="BG653" s="217">
        <f>IF(N653="zákl. přenesená",J653,0)</f>
        <v>0</v>
      </c>
      <c r="BH653" s="217">
        <f>IF(N653="sníž. přenesená",J653,0)</f>
        <v>0</v>
      </c>
      <c r="BI653" s="217">
        <f>IF(N653="nulová",J653,0)</f>
        <v>0</v>
      </c>
      <c r="BJ653" s="16" t="s">
        <v>79</v>
      </c>
      <c r="BK653" s="217">
        <f>ROUND(I653*H653,2)</f>
        <v>0</v>
      </c>
      <c r="BL653" s="16" t="s">
        <v>140</v>
      </c>
      <c r="BM653" s="16" t="s">
        <v>646</v>
      </c>
    </row>
    <row r="654" s="1" customFormat="1">
      <c r="B654" s="37"/>
      <c r="C654" s="38"/>
      <c r="D654" s="218" t="s">
        <v>142</v>
      </c>
      <c r="E654" s="38"/>
      <c r="F654" s="219" t="s">
        <v>645</v>
      </c>
      <c r="G654" s="38"/>
      <c r="H654" s="38"/>
      <c r="I654" s="131"/>
      <c r="J654" s="38"/>
      <c r="K654" s="38"/>
      <c r="L654" s="42"/>
      <c r="M654" s="220"/>
      <c r="N654" s="78"/>
      <c r="O654" s="78"/>
      <c r="P654" s="78"/>
      <c r="Q654" s="78"/>
      <c r="R654" s="78"/>
      <c r="S654" s="78"/>
      <c r="T654" s="79"/>
      <c r="AT654" s="16" t="s">
        <v>142</v>
      </c>
      <c r="AU654" s="16" t="s">
        <v>81</v>
      </c>
    </row>
    <row r="655" s="1" customFormat="1" ht="16.5" customHeight="1">
      <c r="B655" s="37"/>
      <c r="C655" s="206" t="s">
        <v>647</v>
      </c>
      <c r="D655" s="206" t="s">
        <v>135</v>
      </c>
      <c r="E655" s="207" t="s">
        <v>648</v>
      </c>
      <c r="F655" s="208" t="s">
        <v>649</v>
      </c>
      <c r="G655" s="209" t="s">
        <v>636</v>
      </c>
      <c r="H655" s="210">
        <v>8</v>
      </c>
      <c r="I655" s="211"/>
      <c r="J655" s="212">
        <f>ROUND(I655*H655,2)</f>
        <v>0</v>
      </c>
      <c r="K655" s="208" t="s">
        <v>139</v>
      </c>
      <c r="L655" s="42"/>
      <c r="M655" s="213" t="s">
        <v>1</v>
      </c>
      <c r="N655" s="214" t="s">
        <v>43</v>
      </c>
      <c r="O655" s="78"/>
      <c r="P655" s="215">
        <f>O655*H655</f>
        <v>0</v>
      </c>
      <c r="Q655" s="215">
        <v>0.0016100000000000001</v>
      </c>
      <c r="R655" s="215">
        <f>Q655*H655</f>
        <v>0.012880000000000001</v>
      </c>
      <c r="S655" s="215">
        <v>0</v>
      </c>
      <c r="T655" s="216">
        <f>S655*H655</f>
        <v>0</v>
      </c>
      <c r="AR655" s="16" t="s">
        <v>140</v>
      </c>
      <c r="AT655" s="16" t="s">
        <v>135</v>
      </c>
      <c r="AU655" s="16" t="s">
        <v>81</v>
      </c>
      <c r="AY655" s="16" t="s">
        <v>133</v>
      </c>
      <c r="BE655" s="217">
        <f>IF(N655="základní",J655,0)</f>
        <v>0</v>
      </c>
      <c r="BF655" s="217">
        <f>IF(N655="snížená",J655,0)</f>
        <v>0</v>
      </c>
      <c r="BG655" s="217">
        <f>IF(N655="zákl. přenesená",J655,0)</f>
        <v>0</v>
      </c>
      <c r="BH655" s="217">
        <f>IF(N655="sníž. přenesená",J655,0)</f>
        <v>0</v>
      </c>
      <c r="BI655" s="217">
        <f>IF(N655="nulová",J655,0)</f>
        <v>0</v>
      </c>
      <c r="BJ655" s="16" t="s">
        <v>79</v>
      </c>
      <c r="BK655" s="217">
        <f>ROUND(I655*H655,2)</f>
        <v>0</v>
      </c>
      <c r="BL655" s="16" t="s">
        <v>140</v>
      </c>
      <c r="BM655" s="16" t="s">
        <v>650</v>
      </c>
    </row>
    <row r="656" s="1" customFormat="1">
      <c r="B656" s="37"/>
      <c r="C656" s="38"/>
      <c r="D656" s="218" t="s">
        <v>142</v>
      </c>
      <c r="E656" s="38"/>
      <c r="F656" s="219" t="s">
        <v>649</v>
      </c>
      <c r="G656" s="38"/>
      <c r="H656" s="38"/>
      <c r="I656" s="131"/>
      <c r="J656" s="38"/>
      <c r="K656" s="38"/>
      <c r="L656" s="42"/>
      <c r="M656" s="220"/>
      <c r="N656" s="78"/>
      <c r="O656" s="78"/>
      <c r="P656" s="78"/>
      <c r="Q656" s="78"/>
      <c r="R656" s="78"/>
      <c r="S656" s="78"/>
      <c r="T656" s="79"/>
      <c r="AT656" s="16" t="s">
        <v>142</v>
      </c>
      <c r="AU656" s="16" t="s">
        <v>81</v>
      </c>
    </row>
    <row r="657" s="1" customFormat="1" ht="16.5" customHeight="1">
      <c r="B657" s="37"/>
      <c r="C657" s="253" t="s">
        <v>651</v>
      </c>
      <c r="D657" s="253" t="s">
        <v>499</v>
      </c>
      <c r="E657" s="254" t="s">
        <v>652</v>
      </c>
      <c r="F657" s="255" t="s">
        <v>653</v>
      </c>
      <c r="G657" s="256" t="s">
        <v>636</v>
      </c>
      <c r="H657" s="257">
        <v>2</v>
      </c>
      <c r="I657" s="258"/>
      <c r="J657" s="259">
        <f>ROUND(I657*H657,2)</f>
        <v>0</v>
      </c>
      <c r="K657" s="255" t="s">
        <v>139</v>
      </c>
      <c r="L657" s="260"/>
      <c r="M657" s="261" t="s">
        <v>1</v>
      </c>
      <c r="N657" s="262" t="s">
        <v>43</v>
      </c>
      <c r="O657" s="78"/>
      <c r="P657" s="215">
        <f>O657*H657</f>
        <v>0</v>
      </c>
      <c r="Q657" s="215">
        <v>0.012999999999999999</v>
      </c>
      <c r="R657" s="215">
        <f>Q657*H657</f>
        <v>0.025999999999999999</v>
      </c>
      <c r="S657" s="215">
        <v>0</v>
      </c>
      <c r="T657" s="216">
        <f>S657*H657</f>
        <v>0</v>
      </c>
      <c r="AR657" s="16" t="s">
        <v>188</v>
      </c>
      <c r="AT657" s="16" t="s">
        <v>499</v>
      </c>
      <c r="AU657" s="16" t="s">
        <v>81</v>
      </c>
      <c r="AY657" s="16" t="s">
        <v>133</v>
      </c>
      <c r="BE657" s="217">
        <f>IF(N657="základní",J657,0)</f>
        <v>0</v>
      </c>
      <c r="BF657" s="217">
        <f>IF(N657="snížená",J657,0)</f>
        <v>0</v>
      </c>
      <c r="BG657" s="217">
        <f>IF(N657="zákl. přenesená",J657,0)</f>
        <v>0</v>
      </c>
      <c r="BH657" s="217">
        <f>IF(N657="sníž. přenesená",J657,0)</f>
        <v>0</v>
      </c>
      <c r="BI657" s="217">
        <f>IF(N657="nulová",J657,0)</f>
        <v>0</v>
      </c>
      <c r="BJ657" s="16" t="s">
        <v>79</v>
      </c>
      <c r="BK657" s="217">
        <f>ROUND(I657*H657,2)</f>
        <v>0</v>
      </c>
      <c r="BL657" s="16" t="s">
        <v>140</v>
      </c>
      <c r="BM657" s="16" t="s">
        <v>654</v>
      </c>
    </row>
    <row r="658" s="1" customFormat="1">
      <c r="B658" s="37"/>
      <c r="C658" s="38"/>
      <c r="D658" s="218" t="s">
        <v>142</v>
      </c>
      <c r="E658" s="38"/>
      <c r="F658" s="219" t="s">
        <v>653</v>
      </c>
      <c r="G658" s="38"/>
      <c r="H658" s="38"/>
      <c r="I658" s="131"/>
      <c r="J658" s="38"/>
      <c r="K658" s="38"/>
      <c r="L658" s="42"/>
      <c r="M658" s="220"/>
      <c r="N658" s="78"/>
      <c r="O658" s="78"/>
      <c r="P658" s="78"/>
      <c r="Q658" s="78"/>
      <c r="R658" s="78"/>
      <c r="S658" s="78"/>
      <c r="T658" s="79"/>
      <c r="AT658" s="16" t="s">
        <v>142</v>
      </c>
      <c r="AU658" s="16" t="s">
        <v>81</v>
      </c>
    </row>
    <row r="659" s="1" customFormat="1" ht="16.5" customHeight="1">
      <c r="B659" s="37"/>
      <c r="C659" s="253" t="s">
        <v>655</v>
      </c>
      <c r="D659" s="253" t="s">
        <v>499</v>
      </c>
      <c r="E659" s="254" t="s">
        <v>656</v>
      </c>
      <c r="F659" s="255" t="s">
        <v>657</v>
      </c>
      <c r="G659" s="256" t="s">
        <v>636</v>
      </c>
      <c r="H659" s="257">
        <v>2</v>
      </c>
      <c r="I659" s="258"/>
      <c r="J659" s="259">
        <f>ROUND(I659*H659,2)</f>
        <v>0</v>
      </c>
      <c r="K659" s="255" t="s">
        <v>1</v>
      </c>
      <c r="L659" s="260"/>
      <c r="M659" s="261" t="s">
        <v>1</v>
      </c>
      <c r="N659" s="262" t="s">
        <v>43</v>
      </c>
      <c r="O659" s="78"/>
      <c r="P659" s="215">
        <f>O659*H659</f>
        <v>0</v>
      </c>
      <c r="Q659" s="215">
        <v>0.016500000000000001</v>
      </c>
      <c r="R659" s="215">
        <f>Q659*H659</f>
        <v>0.033000000000000002</v>
      </c>
      <c r="S659" s="215">
        <v>0</v>
      </c>
      <c r="T659" s="216">
        <f>S659*H659</f>
        <v>0</v>
      </c>
      <c r="AR659" s="16" t="s">
        <v>188</v>
      </c>
      <c r="AT659" s="16" t="s">
        <v>499</v>
      </c>
      <c r="AU659" s="16" t="s">
        <v>81</v>
      </c>
      <c r="AY659" s="16" t="s">
        <v>133</v>
      </c>
      <c r="BE659" s="217">
        <f>IF(N659="základní",J659,0)</f>
        <v>0</v>
      </c>
      <c r="BF659" s="217">
        <f>IF(N659="snížená",J659,0)</f>
        <v>0</v>
      </c>
      <c r="BG659" s="217">
        <f>IF(N659="zákl. přenesená",J659,0)</f>
        <v>0</v>
      </c>
      <c r="BH659" s="217">
        <f>IF(N659="sníž. přenesená",J659,0)</f>
        <v>0</v>
      </c>
      <c r="BI659" s="217">
        <f>IF(N659="nulová",J659,0)</f>
        <v>0</v>
      </c>
      <c r="BJ659" s="16" t="s">
        <v>79</v>
      </c>
      <c r="BK659" s="217">
        <f>ROUND(I659*H659,2)</f>
        <v>0</v>
      </c>
      <c r="BL659" s="16" t="s">
        <v>140</v>
      </c>
      <c r="BM659" s="16" t="s">
        <v>658</v>
      </c>
    </row>
    <row r="660" s="1" customFormat="1">
      <c r="B660" s="37"/>
      <c r="C660" s="38"/>
      <c r="D660" s="218" t="s">
        <v>142</v>
      </c>
      <c r="E660" s="38"/>
      <c r="F660" s="219" t="s">
        <v>657</v>
      </c>
      <c r="G660" s="38"/>
      <c r="H660" s="38"/>
      <c r="I660" s="131"/>
      <c r="J660" s="38"/>
      <c r="K660" s="38"/>
      <c r="L660" s="42"/>
      <c r="M660" s="220"/>
      <c r="N660" s="78"/>
      <c r="O660" s="78"/>
      <c r="P660" s="78"/>
      <c r="Q660" s="78"/>
      <c r="R660" s="78"/>
      <c r="S660" s="78"/>
      <c r="T660" s="79"/>
      <c r="AT660" s="16" t="s">
        <v>142</v>
      </c>
      <c r="AU660" s="16" t="s">
        <v>81</v>
      </c>
    </row>
    <row r="661" s="1" customFormat="1" ht="16.5" customHeight="1">
      <c r="B661" s="37"/>
      <c r="C661" s="206" t="s">
        <v>659</v>
      </c>
      <c r="D661" s="206" t="s">
        <v>135</v>
      </c>
      <c r="E661" s="207" t="s">
        <v>660</v>
      </c>
      <c r="F661" s="208" t="s">
        <v>661</v>
      </c>
      <c r="G661" s="209" t="s">
        <v>636</v>
      </c>
      <c r="H661" s="210">
        <v>2</v>
      </c>
      <c r="I661" s="211"/>
      <c r="J661" s="212">
        <f>ROUND(I661*H661,2)</f>
        <v>0</v>
      </c>
      <c r="K661" s="208" t="s">
        <v>159</v>
      </c>
      <c r="L661" s="42"/>
      <c r="M661" s="213" t="s">
        <v>1</v>
      </c>
      <c r="N661" s="214" t="s">
        <v>43</v>
      </c>
      <c r="O661" s="78"/>
      <c r="P661" s="215">
        <f>O661*H661</f>
        <v>0</v>
      </c>
      <c r="Q661" s="215">
        <v>0.0011999999999999999</v>
      </c>
      <c r="R661" s="215">
        <f>Q661*H661</f>
        <v>0.0023999999999999998</v>
      </c>
      <c r="S661" s="215">
        <v>0</v>
      </c>
      <c r="T661" s="216">
        <f>S661*H661</f>
        <v>0</v>
      </c>
      <c r="AR661" s="16" t="s">
        <v>140</v>
      </c>
      <c r="AT661" s="16" t="s">
        <v>135</v>
      </c>
      <c r="AU661" s="16" t="s">
        <v>81</v>
      </c>
      <c r="AY661" s="16" t="s">
        <v>133</v>
      </c>
      <c r="BE661" s="217">
        <f>IF(N661="základní",J661,0)</f>
        <v>0</v>
      </c>
      <c r="BF661" s="217">
        <f>IF(N661="snížená",J661,0)</f>
        <v>0</v>
      </c>
      <c r="BG661" s="217">
        <f>IF(N661="zákl. přenesená",J661,0)</f>
        <v>0</v>
      </c>
      <c r="BH661" s="217">
        <f>IF(N661="sníž. přenesená",J661,0)</f>
        <v>0</v>
      </c>
      <c r="BI661" s="217">
        <f>IF(N661="nulová",J661,0)</f>
        <v>0</v>
      </c>
      <c r="BJ661" s="16" t="s">
        <v>79</v>
      </c>
      <c r="BK661" s="217">
        <f>ROUND(I661*H661,2)</f>
        <v>0</v>
      </c>
      <c r="BL661" s="16" t="s">
        <v>140</v>
      </c>
      <c r="BM661" s="16" t="s">
        <v>662</v>
      </c>
    </row>
    <row r="662" s="1" customFormat="1">
      <c r="B662" s="37"/>
      <c r="C662" s="38"/>
      <c r="D662" s="218" t="s">
        <v>142</v>
      </c>
      <c r="E662" s="38"/>
      <c r="F662" s="219" t="s">
        <v>661</v>
      </c>
      <c r="G662" s="38"/>
      <c r="H662" s="38"/>
      <c r="I662" s="131"/>
      <c r="J662" s="38"/>
      <c r="K662" s="38"/>
      <c r="L662" s="42"/>
      <c r="M662" s="220"/>
      <c r="N662" s="78"/>
      <c r="O662" s="78"/>
      <c r="P662" s="78"/>
      <c r="Q662" s="78"/>
      <c r="R662" s="78"/>
      <c r="S662" s="78"/>
      <c r="T662" s="79"/>
      <c r="AT662" s="16" t="s">
        <v>142</v>
      </c>
      <c r="AU662" s="16" t="s">
        <v>81</v>
      </c>
    </row>
    <row r="663" s="1" customFormat="1" ht="16.5" customHeight="1">
      <c r="B663" s="37"/>
      <c r="C663" s="253" t="s">
        <v>663</v>
      </c>
      <c r="D663" s="253" t="s">
        <v>499</v>
      </c>
      <c r="E663" s="254" t="s">
        <v>664</v>
      </c>
      <c r="F663" s="255" t="s">
        <v>665</v>
      </c>
      <c r="G663" s="256" t="s">
        <v>636</v>
      </c>
      <c r="H663" s="257">
        <v>2</v>
      </c>
      <c r="I663" s="258"/>
      <c r="J663" s="259">
        <f>ROUND(I663*H663,2)</f>
        <v>0</v>
      </c>
      <c r="K663" s="255" t="s">
        <v>139</v>
      </c>
      <c r="L663" s="260"/>
      <c r="M663" s="261" t="s">
        <v>1</v>
      </c>
      <c r="N663" s="262" t="s">
        <v>43</v>
      </c>
      <c r="O663" s="78"/>
      <c r="P663" s="215">
        <f>O663*H663</f>
        <v>0</v>
      </c>
      <c r="Q663" s="215">
        <v>0.0121</v>
      </c>
      <c r="R663" s="215">
        <f>Q663*H663</f>
        <v>0.024199999999999999</v>
      </c>
      <c r="S663" s="215">
        <v>0</v>
      </c>
      <c r="T663" s="216">
        <f>S663*H663</f>
        <v>0</v>
      </c>
      <c r="AR663" s="16" t="s">
        <v>188</v>
      </c>
      <c r="AT663" s="16" t="s">
        <v>499</v>
      </c>
      <c r="AU663" s="16" t="s">
        <v>81</v>
      </c>
      <c r="AY663" s="16" t="s">
        <v>133</v>
      </c>
      <c r="BE663" s="217">
        <f>IF(N663="základní",J663,0)</f>
        <v>0</v>
      </c>
      <c r="BF663" s="217">
        <f>IF(N663="snížená",J663,0)</f>
        <v>0</v>
      </c>
      <c r="BG663" s="217">
        <f>IF(N663="zákl. přenesená",J663,0)</f>
        <v>0</v>
      </c>
      <c r="BH663" s="217">
        <f>IF(N663="sníž. přenesená",J663,0)</f>
        <v>0</v>
      </c>
      <c r="BI663" s="217">
        <f>IF(N663="nulová",J663,0)</f>
        <v>0</v>
      </c>
      <c r="BJ663" s="16" t="s">
        <v>79</v>
      </c>
      <c r="BK663" s="217">
        <f>ROUND(I663*H663,2)</f>
        <v>0</v>
      </c>
      <c r="BL663" s="16" t="s">
        <v>140</v>
      </c>
      <c r="BM663" s="16" t="s">
        <v>666</v>
      </c>
    </row>
    <row r="664" s="1" customFormat="1">
      <c r="B664" s="37"/>
      <c r="C664" s="38"/>
      <c r="D664" s="218" t="s">
        <v>142</v>
      </c>
      <c r="E664" s="38"/>
      <c r="F664" s="219" t="s">
        <v>665</v>
      </c>
      <c r="G664" s="38"/>
      <c r="H664" s="38"/>
      <c r="I664" s="131"/>
      <c r="J664" s="38"/>
      <c r="K664" s="38"/>
      <c r="L664" s="42"/>
      <c r="M664" s="220"/>
      <c r="N664" s="78"/>
      <c r="O664" s="78"/>
      <c r="P664" s="78"/>
      <c r="Q664" s="78"/>
      <c r="R664" s="78"/>
      <c r="S664" s="78"/>
      <c r="T664" s="79"/>
      <c r="AT664" s="16" t="s">
        <v>142</v>
      </c>
      <c r="AU664" s="16" t="s">
        <v>81</v>
      </c>
    </row>
    <row r="665" s="1" customFormat="1" ht="16.5" customHeight="1">
      <c r="B665" s="37"/>
      <c r="C665" s="206" t="s">
        <v>667</v>
      </c>
      <c r="D665" s="206" t="s">
        <v>135</v>
      </c>
      <c r="E665" s="207" t="s">
        <v>668</v>
      </c>
      <c r="F665" s="208" t="s">
        <v>669</v>
      </c>
      <c r="G665" s="209" t="s">
        <v>196</v>
      </c>
      <c r="H665" s="210">
        <v>345.10000000000002</v>
      </c>
      <c r="I665" s="211"/>
      <c r="J665" s="212">
        <f>ROUND(I665*H665,2)</f>
        <v>0</v>
      </c>
      <c r="K665" s="208" t="s">
        <v>159</v>
      </c>
      <c r="L665" s="42"/>
      <c r="M665" s="213" t="s">
        <v>1</v>
      </c>
      <c r="N665" s="214" t="s">
        <v>43</v>
      </c>
      <c r="O665" s="78"/>
      <c r="P665" s="215">
        <f>O665*H665</f>
        <v>0</v>
      </c>
      <c r="Q665" s="215">
        <v>0</v>
      </c>
      <c r="R665" s="215">
        <f>Q665*H665</f>
        <v>0</v>
      </c>
      <c r="S665" s="215">
        <v>0</v>
      </c>
      <c r="T665" s="216">
        <f>S665*H665</f>
        <v>0</v>
      </c>
      <c r="AR665" s="16" t="s">
        <v>140</v>
      </c>
      <c r="AT665" s="16" t="s">
        <v>135</v>
      </c>
      <c r="AU665" s="16" t="s">
        <v>81</v>
      </c>
      <c r="AY665" s="16" t="s">
        <v>133</v>
      </c>
      <c r="BE665" s="217">
        <f>IF(N665="základní",J665,0)</f>
        <v>0</v>
      </c>
      <c r="BF665" s="217">
        <f>IF(N665="snížená",J665,0)</f>
        <v>0</v>
      </c>
      <c r="BG665" s="217">
        <f>IF(N665="zákl. přenesená",J665,0)</f>
        <v>0</v>
      </c>
      <c r="BH665" s="217">
        <f>IF(N665="sníž. přenesená",J665,0)</f>
        <v>0</v>
      </c>
      <c r="BI665" s="217">
        <f>IF(N665="nulová",J665,0)</f>
        <v>0</v>
      </c>
      <c r="BJ665" s="16" t="s">
        <v>79</v>
      </c>
      <c r="BK665" s="217">
        <f>ROUND(I665*H665,2)</f>
        <v>0</v>
      </c>
      <c r="BL665" s="16" t="s">
        <v>140</v>
      </c>
      <c r="BM665" s="16" t="s">
        <v>670</v>
      </c>
    </row>
    <row r="666" s="1" customFormat="1">
      <c r="B666" s="37"/>
      <c r="C666" s="38"/>
      <c r="D666" s="218" t="s">
        <v>142</v>
      </c>
      <c r="E666" s="38"/>
      <c r="F666" s="219" t="s">
        <v>671</v>
      </c>
      <c r="G666" s="38"/>
      <c r="H666" s="38"/>
      <c r="I666" s="131"/>
      <c r="J666" s="38"/>
      <c r="K666" s="38"/>
      <c r="L666" s="42"/>
      <c r="M666" s="220"/>
      <c r="N666" s="78"/>
      <c r="O666" s="78"/>
      <c r="P666" s="78"/>
      <c r="Q666" s="78"/>
      <c r="R666" s="78"/>
      <c r="S666" s="78"/>
      <c r="T666" s="79"/>
      <c r="AT666" s="16" t="s">
        <v>142</v>
      </c>
      <c r="AU666" s="16" t="s">
        <v>81</v>
      </c>
    </row>
    <row r="667" s="1" customFormat="1" ht="16.5" customHeight="1">
      <c r="B667" s="37"/>
      <c r="C667" s="253" t="s">
        <v>672</v>
      </c>
      <c r="D667" s="253" t="s">
        <v>499</v>
      </c>
      <c r="E667" s="254" t="s">
        <v>673</v>
      </c>
      <c r="F667" s="255" t="s">
        <v>674</v>
      </c>
      <c r="G667" s="256" t="s">
        <v>636</v>
      </c>
      <c r="H667" s="257">
        <v>1</v>
      </c>
      <c r="I667" s="258"/>
      <c r="J667" s="259">
        <f>ROUND(I667*H667,2)</f>
        <v>0</v>
      </c>
      <c r="K667" s="255" t="s">
        <v>1</v>
      </c>
      <c r="L667" s="260"/>
      <c r="M667" s="261" t="s">
        <v>1</v>
      </c>
      <c r="N667" s="262" t="s">
        <v>43</v>
      </c>
      <c r="O667" s="78"/>
      <c r="P667" s="215">
        <f>O667*H667</f>
        <v>0</v>
      </c>
      <c r="Q667" s="215">
        <v>0.00010000000000000001</v>
      </c>
      <c r="R667" s="215">
        <f>Q667*H667</f>
        <v>0.00010000000000000001</v>
      </c>
      <c r="S667" s="215">
        <v>0</v>
      </c>
      <c r="T667" s="216">
        <f>S667*H667</f>
        <v>0</v>
      </c>
      <c r="AR667" s="16" t="s">
        <v>188</v>
      </c>
      <c r="AT667" s="16" t="s">
        <v>499</v>
      </c>
      <c r="AU667" s="16" t="s">
        <v>81</v>
      </c>
      <c r="AY667" s="16" t="s">
        <v>133</v>
      </c>
      <c r="BE667" s="217">
        <f>IF(N667="základní",J667,0)</f>
        <v>0</v>
      </c>
      <c r="BF667" s="217">
        <f>IF(N667="snížená",J667,0)</f>
        <v>0</v>
      </c>
      <c r="BG667" s="217">
        <f>IF(N667="zákl. přenesená",J667,0)</f>
        <v>0</v>
      </c>
      <c r="BH667" s="217">
        <f>IF(N667="sníž. přenesená",J667,0)</f>
        <v>0</v>
      </c>
      <c r="BI667" s="217">
        <f>IF(N667="nulová",J667,0)</f>
        <v>0</v>
      </c>
      <c r="BJ667" s="16" t="s">
        <v>79</v>
      </c>
      <c r="BK667" s="217">
        <f>ROUND(I667*H667,2)</f>
        <v>0</v>
      </c>
      <c r="BL667" s="16" t="s">
        <v>140</v>
      </c>
      <c r="BM667" s="16" t="s">
        <v>675</v>
      </c>
    </row>
    <row r="668" s="1" customFormat="1">
      <c r="B668" s="37"/>
      <c r="C668" s="38"/>
      <c r="D668" s="218" t="s">
        <v>142</v>
      </c>
      <c r="E668" s="38"/>
      <c r="F668" s="219" t="s">
        <v>676</v>
      </c>
      <c r="G668" s="38"/>
      <c r="H668" s="38"/>
      <c r="I668" s="131"/>
      <c r="J668" s="38"/>
      <c r="K668" s="38"/>
      <c r="L668" s="42"/>
      <c r="M668" s="220"/>
      <c r="N668" s="78"/>
      <c r="O668" s="78"/>
      <c r="P668" s="78"/>
      <c r="Q668" s="78"/>
      <c r="R668" s="78"/>
      <c r="S668" s="78"/>
      <c r="T668" s="79"/>
      <c r="AT668" s="16" t="s">
        <v>142</v>
      </c>
      <c r="AU668" s="16" t="s">
        <v>81</v>
      </c>
    </row>
    <row r="669" s="1" customFormat="1" ht="16.5" customHeight="1">
      <c r="B669" s="37"/>
      <c r="C669" s="253" t="s">
        <v>677</v>
      </c>
      <c r="D669" s="253" t="s">
        <v>499</v>
      </c>
      <c r="E669" s="254" t="s">
        <v>678</v>
      </c>
      <c r="F669" s="255" t="s">
        <v>679</v>
      </c>
      <c r="G669" s="256" t="s">
        <v>196</v>
      </c>
      <c r="H669" s="257">
        <v>345.10000000000002</v>
      </c>
      <c r="I669" s="258"/>
      <c r="J669" s="259">
        <f>ROUND(I669*H669,2)</f>
        <v>0</v>
      </c>
      <c r="K669" s="255" t="s">
        <v>139</v>
      </c>
      <c r="L669" s="260"/>
      <c r="M669" s="261" t="s">
        <v>1</v>
      </c>
      <c r="N669" s="262" t="s">
        <v>43</v>
      </c>
      <c r="O669" s="78"/>
      <c r="P669" s="215">
        <f>O669*H669</f>
        <v>0</v>
      </c>
      <c r="Q669" s="215">
        <v>0.0010499999999999999</v>
      </c>
      <c r="R669" s="215">
        <f>Q669*H669</f>
        <v>0.36235499999999998</v>
      </c>
      <c r="S669" s="215">
        <v>0</v>
      </c>
      <c r="T669" s="216">
        <f>S669*H669</f>
        <v>0</v>
      </c>
      <c r="AR669" s="16" t="s">
        <v>188</v>
      </c>
      <c r="AT669" s="16" t="s">
        <v>499</v>
      </c>
      <c r="AU669" s="16" t="s">
        <v>81</v>
      </c>
      <c r="AY669" s="16" t="s">
        <v>133</v>
      </c>
      <c r="BE669" s="217">
        <f>IF(N669="základní",J669,0)</f>
        <v>0</v>
      </c>
      <c r="BF669" s="217">
        <f>IF(N669="snížená",J669,0)</f>
        <v>0</v>
      </c>
      <c r="BG669" s="217">
        <f>IF(N669="zákl. přenesená",J669,0)</f>
        <v>0</v>
      </c>
      <c r="BH669" s="217">
        <f>IF(N669="sníž. přenesená",J669,0)</f>
        <v>0</v>
      </c>
      <c r="BI669" s="217">
        <f>IF(N669="nulová",J669,0)</f>
        <v>0</v>
      </c>
      <c r="BJ669" s="16" t="s">
        <v>79</v>
      </c>
      <c r="BK669" s="217">
        <f>ROUND(I669*H669,2)</f>
        <v>0</v>
      </c>
      <c r="BL669" s="16" t="s">
        <v>140</v>
      </c>
      <c r="BM669" s="16" t="s">
        <v>680</v>
      </c>
    </row>
    <row r="670" s="1" customFormat="1">
      <c r="B670" s="37"/>
      <c r="C670" s="38"/>
      <c r="D670" s="218" t="s">
        <v>142</v>
      </c>
      <c r="E670" s="38"/>
      <c r="F670" s="219" t="s">
        <v>681</v>
      </c>
      <c r="G670" s="38"/>
      <c r="H670" s="38"/>
      <c r="I670" s="131"/>
      <c r="J670" s="38"/>
      <c r="K670" s="38"/>
      <c r="L670" s="42"/>
      <c r="M670" s="220"/>
      <c r="N670" s="78"/>
      <c r="O670" s="78"/>
      <c r="P670" s="78"/>
      <c r="Q670" s="78"/>
      <c r="R670" s="78"/>
      <c r="S670" s="78"/>
      <c r="T670" s="79"/>
      <c r="AT670" s="16" t="s">
        <v>142</v>
      </c>
      <c r="AU670" s="16" t="s">
        <v>81</v>
      </c>
    </row>
    <row r="671" s="12" customFormat="1">
      <c r="B671" s="231"/>
      <c r="C671" s="232"/>
      <c r="D671" s="218" t="s">
        <v>144</v>
      </c>
      <c r="E671" s="233" t="s">
        <v>1</v>
      </c>
      <c r="F671" s="234" t="s">
        <v>682</v>
      </c>
      <c r="G671" s="232"/>
      <c r="H671" s="235">
        <v>345.10000000000002</v>
      </c>
      <c r="I671" s="236"/>
      <c r="J671" s="232"/>
      <c r="K671" s="232"/>
      <c r="L671" s="237"/>
      <c r="M671" s="238"/>
      <c r="N671" s="239"/>
      <c r="O671" s="239"/>
      <c r="P671" s="239"/>
      <c r="Q671" s="239"/>
      <c r="R671" s="239"/>
      <c r="S671" s="239"/>
      <c r="T671" s="240"/>
      <c r="AT671" s="241" t="s">
        <v>144</v>
      </c>
      <c r="AU671" s="241" t="s">
        <v>81</v>
      </c>
      <c r="AV671" s="12" t="s">
        <v>81</v>
      </c>
      <c r="AW671" s="12" t="s">
        <v>33</v>
      </c>
      <c r="AX671" s="12" t="s">
        <v>79</v>
      </c>
      <c r="AY671" s="241" t="s">
        <v>133</v>
      </c>
    </row>
    <row r="672" s="1" customFormat="1" ht="16.5" customHeight="1">
      <c r="B672" s="37"/>
      <c r="C672" s="206" t="s">
        <v>683</v>
      </c>
      <c r="D672" s="206" t="s">
        <v>135</v>
      </c>
      <c r="E672" s="207" t="s">
        <v>684</v>
      </c>
      <c r="F672" s="208" t="s">
        <v>685</v>
      </c>
      <c r="G672" s="209" t="s">
        <v>196</v>
      </c>
      <c r="H672" s="210">
        <v>400</v>
      </c>
      <c r="I672" s="211"/>
      <c r="J672" s="212">
        <f>ROUND(I672*H672,2)</f>
        <v>0</v>
      </c>
      <c r="K672" s="208" t="s">
        <v>1</v>
      </c>
      <c r="L672" s="42"/>
      <c r="M672" s="213" t="s">
        <v>1</v>
      </c>
      <c r="N672" s="214" t="s">
        <v>43</v>
      </c>
      <c r="O672" s="78"/>
      <c r="P672" s="215">
        <f>O672*H672</f>
        <v>0</v>
      </c>
      <c r="Q672" s="215">
        <v>1.0000000000000001E-05</v>
      </c>
      <c r="R672" s="215">
        <f>Q672*H672</f>
        <v>0.0040000000000000001</v>
      </c>
      <c r="S672" s="215">
        <v>0</v>
      </c>
      <c r="T672" s="216">
        <f>S672*H672</f>
        <v>0</v>
      </c>
      <c r="AR672" s="16" t="s">
        <v>140</v>
      </c>
      <c r="AT672" s="16" t="s">
        <v>135</v>
      </c>
      <c r="AU672" s="16" t="s">
        <v>81</v>
      </c>
      <c r="AY672" s="16" t="s">
        <v>133</v>
      </c>
      <c r="BE672" s="217">
        <f>IF(N672="základní",J672,0)</f>
        <v>0</v>
      </c>
      <c r="BF672" s="217">
        <f>IF(N672="snížená",J672,0)</f>
        <v>0</v>
      </c>
      <c r="BG672" s="217">
        <f>IF(N672="zákl. přenesená",J672,0)</f>
        <v>0</v>
      </c>
      <c r="BH672" s="217">
        <f>IF(N672="sníž. přenesená",J672,0)</f>
        <v>0</v>
      </c>
      <c r="BI672" s="217">
        <f>IF(N672="nulová",J672,0)</f>
        <v>0</v>
      </c>
      <c r="BJ672" s="16" t="s">
        <v>79</v>
      </c>
      <c r="BK672" s="217">
        <f>ROUND(I672*H672,2)</f>
        <v>0</v>
      </c>
      <c r="BL672" s="16" t="s">
        <v>140</v>
      </c>
      <c r="BM672" s="16" t="s">
        <v>686</v>
      </c>
    </row>
    <row r="673" s="1" customFormat="1">
      <c r="B673" s="37"/>
      <c r="C673" s="38"/>
      <c r="D673" s="218" t="s">
        <v>142</v>
      </c>
      <c r="E673" s="38"/>
      <c r="F673" s="219" t="s">
        <v>685</v>
      </c>
      <c r="G673" s="38"/>
      <c r="H673" s="38"/>
      <c r="I673" s="131"/>
      <c r="J673" s="38"/>
      <c r="K673" s="38"/>
      <c r="L673" s="42"/>
      <c r="M673" s="220"/>
      <c r="N673" s="78"/>
      <c r="O673" s="78"/>
      <c r="P673" s="78"/>
      <c r="Q673" s="78"/>
      <c r="R673" s="78"/>
      <c r="S673" s="78"/>
      <c r="T673" s="79"/>
      <c r="AT673" s="16" t="s">
        <v>142</v>
      </c>
      <c r="AU673" s="16" t="s">
        <v>81</v>
      </c>
    </row>
    <row r="674" s="1" customFormat="1" ht="16.5" customHeight="1">
      <c r="B674" s="37"/>
      <c r="C674" s="253" t="s">
        <v>687</v>
      </c>
      <c r="D674" s="253" t="s">
        <v>499</v>
      </c>
      <c r="E674" s="254" t="s">
        <v>688</v>
      </c>
      <c r="F674" s="255" t="s">
        <v>689</v>
      </c>
      <c r="G674" s="256" t="s">
        <v>636</v>
      </c>
      <c r="H674" s="257">
        <v>82</v>
      </c>
      <c r="I674" s="258"/>
      <c r="J674" s="259">
        <f>ROUND(I674*H674,2)</f>
        <v>0</v>
      </c>
      <c r="K674" s="255" t="s">
        <v>139</v>
      </c>
      <c r="L674" s="260"/>
      <c r="M674" s="261" t="s">
        <v>1</v>
      </c>
      <c r="N674" s="262" t="s">
        <v>43</v>
      </c>
      <c r="O674" s="78"/>
      <c r="P674" s="215">
        <f>O674*H674</f>
        <v>0</v>
      </c>
      <c r="Q674" s="215">
        <v>0.024799999999999999</v>
      </c>
      <c r="R674" s="215">
        <f>Q674*H674</f>
        <v>2.0335999999999999</v>
      </c>
      <c r="S674" s="215">
        <v>0</v>
      </c>
      <c r="T674" s="216">
        <f>S674*H674</f>
        <v>0</v>
      </c>
      <c r="AR674" s="16" t="s">
        <v>188</v>
      </c>
      <c r="AT674" s="16" t="s">
        <v>499</v>
      </c>
      <c r="AU674" s="16" t="s">
        <v>81</v>
      </c>
      <c r="AY674" s="16" t="s">
        <v>133</v>
      </c>
      <c r="BE674" s="217">
        <f>IF(N674="základní",J674,0)</f>
        <v>0</v>
      </c>
      <c r="BF674" s="217">
        <f>IF(N674="snížená",J674,0)</f>
        <v>0</v>
      </c>
      <c r="BG674" s="217">
        <f>IF(N674="zákl. přenesená",J674,0)</f>
        <v>0</v>
      </c>
      <c r="BH674" s="217">
        <f>IF(N674="sníž. přenesená",J674,0)</f>
        <v>0</v>
      </c>
      <c r="BI674" s="217">
        <f>IF(N674="nulová",J674,0)</f>
        <v>0</v>
      </c>
      <c r="BJ674" s="16" t="s">
        <v>79</v>
      </c>
      <c r="BK674" s="217">
        <f>ROUND(I674*H674,2)</f>
        <v>0</v>
      </c>
      <c r="BL674" s="16" t="s">
        <v>140</v>
      </c>
      <c r="BM674" s="16" t="s">
        <v>690</v>
      </c>
    </row>
    <row r="675" s="1" customFormat="1">
      <c r="B675" s="37"/>
      <c r="C675" s="38"/>
      <c r="D675" s="218" t="s">
        <v>142</v>
      </c>
      <c r="E675" s="38"/>
      <c r="F675" s="219" t="s">
        <v>691</v>
      </c>
      <c r="G675" s="38"/>
      <c r="H675" s="38"/>
      <c r="I675" s="131"/>
      <c r="J675" s="38"/>
      <c r="K675" s="38"/>
      <c r="L675" s="42"/>
      <c r="M675" s="220"/>
      <c r="N675" s="78"/>
      <c r="O675" s="78"/>
      <c r="P675" s="78"/>
      <c r="Q675" s="78"/>
      <c r="R675" s="78"/>
      <c r="S675" s="78"/>
      <c r="T675" s="79"/>
      <c r="AT675" s="16" t="s">
        <v>142</v>
      </c>
      <c r="AU675" s="16" t="s">
        <v>81</v>
      </c>
    </row>
    <row r="676" s="1" customFormat="1" ht="16.5" customHeight="1">
      <c r="B676" s="37"/>
      <c r="C676" s="206" t="s">
        <v>692</v>
      </c>
      <c r="D676" s="206" t="s">
        <v>135</v>
      </c>
      <c r="E676" s="207" t="s">
        <v>693</v>
      </c>
      <c r="F676" s="208" t="s">
        <v>694</v>
      </c>
      <c r="G676" s="209" t="s">
        <v>196</v>
      </c>
      <c r="H676" s="210">
        <v>671.79999999999995</v>
      </c>
      <c r="I676" s="211"/>
      <c r="J676" s="212">
        <f>ROUND(I676*H676,2)</f>
        <v>0</v>
      </c>
      <c r="K676" s="208" t="s">
        <v>139</v>
      </c>
      <c r="L676" s="42"/>
      <c r="M676" s="213" t="s">
        <v>1</v>
      </c>
      <c r="N676" s="214" t="s">
        <v>43</v>
      </c>
      <c r="O676" s="78"/>
      <c r="P676" s="215">
        <f>O676*H676</f>
        <v>0</v>
      </c>
      <c r="Q676" s="215">
        <v>2.0000000000000002E-05</v>
      </c>
      <c r="R676" s="215">
        <f>Q676*H676</f>
        <v>0.013436</v>
      </c>
      <c r="S676" s="215">
        <v>0</v>
      </c>
      <c r="T676" s="216">
        <f>S676*H676</f>
        <v>0</v>
      </c>
      <c r="AR676" s="16" t="s">
        <v>140</v>
      </c>
      <c r="AT676" s="16" t="s">
        <v>135</v>
      </c>
      <c r="AU676" s="16" t="s">
        <v>81</v>
      </c>
      <c r="AY676" s="16" t="s">
        <v>133</v>
      </c>
      <c r="BE676" s="217">
        <f>IF(N676="základní",J676,0)</f>
        <v>0</v>
      </c>
      <c r="BF676" s="217">
        <f>IF(N676="snížená",J676,0)</f>
        <v>0</v>
      </c>
      <c r="BG676" s="217">
        <f>IF(N676="zákl. přenesená",J676,0)</f>
        <v>0</v>
      </c>
      <c r="BH676" s="217">
        <f>IF(N676="sníž. přenesená",J676,0)</f>
        <v>0</v>
      </c>
      <c r="BI676" s="217">
        <f>IF(N676="nulová",J676,0)</f>
        <v>0</v>
      </c>
      <c r="BJ676" s="16" t="s">
        <v>79</v>
      </c>
      <c r="BK676" s="217">
        <f>ROUND(I676*H676,2)</f>
        <v>0</v>
      </c>
      <c r="BL676" s="16" t="s">
        <v>140</v>
      </c>
      <c r="BM676" s="16" t="s">
        <v>695</v>
      </c>
    </row>
    <row r="677" s="1" customFormat="1">
      <c r="B677" s="37"/>
      <c r="C677" s="38"/>
      <c r="D677" s="218" t="s">
        <v>142</v>
      </c>
      <c r="E677" s="38"/>
      <c r="F677" s="219" t="s">
        <v>694</v>
      </c>
      <c r="G677" s="38"/>
      <c r="H677" s="38"/>
      <c r="I677" s="131"/>
      <c r="J677" s="38"/>
      <c r="K677" s="38"/>
      <c r="L677" s="42"/>
      <c r="M677" s="220"/>
      <c r="N677" s="78"/>
      <c r="O677" s="78"/>
      <c r="P677" s="78"/>
      <c r="Q677" s="78"/>
      <c r="R677" s="78"/>
      <c r="S677" s="78"/>
      <c r="T677" s="79"/>
      <c r="AT677" s="16" t="s">
        <v>142</v>
      </c>
      <c r="AU677" s="16" t="s">
        <v>81</v>
      </c>
    </row>
    <row r="678" s="1" customFormat="1" ht="16.5" customHeight="1">
      <c r="B678" s="37"/>
      <c r="C678" s="253" t="s">
        <v>696</v>
      </c>
      <c r="D678" s="253" t="s">
        <v>499</v>
      </c>
      <c r="E678" s="254" t="s">
        <v>697</v>
      </c>
      <c r="F678" s="255" t="s">
        <v>698</v>
      </c>
      <c r="G678" s="256" t="s">
        <v>636</v>
      </c>
      <c r="H678" s="257">
        <v>135</v>
      </c>
      <c r="I678" s="258"/>
      <c r="J678" s="259">
        <f>ROUND(I678*H678,2)</f>
        <v>0</v>
      </c>
      <c r="K678" s="255" t="s">
        <v>139</v>
      </c>
      <c r="L678" s="260"/>
      <c r="M678" s="261" t="s">
        <v>1</v>
      </c>
      <c r="N678" s="262" t="s">
        <v>43</v>
      </c>
      <c r="O678" s="78"/>
      <c r="P678" s="215">
        <f>O678*H678</f>
        <v>0</v>
      </c>
      <c r="Q678" s="215">
        <v>0.031940000000000003</v>
      </c>
      <c r="R678" s="215">
        <f>Q678*H678</f>
        <v>4.3119000000000005</v>
      </c>
      <c r="S678" s="215">
        <v>0</v>
      </c>
      <c r="T678" s="216">
        <f>S678*H678</f>
        <v>0</v>
      </c>
      <c r="AR678" s="16" t="s">
        <v>188</v>
      </c>
      <c r="AT678" s="16" t="s">
        <v>499</v>
      </c>
      <c r="AU678" s="16" t="s">
        <v>81</v>
      </c>
      <c r="AY678" s="16" t="s">
        <v>133</v>
      </c>
      <c r="BE678" s="217">
        <f>IF(N678="základní",J678,0)</f>
        <v>0</v>
      </c>
      <c r="BF678" s="217">
        <f>IF(N678="snížená",J678,0)</f>
        <v>0</v>
      </c>
      <c r="BG678" s="217">
        <f>IF(N678="zákl. přenesená",J678,0)</f>
        <v>0</v>
      </c>
      <c r="BH678" s="217">
        <f>IF(N678="sníž. přenesená",J678,0)</f>
        <v>0</v>
      </c>
      <c r="BI678" s="217">
        <f>IF(N678="nulová",J678,0)</f>
        <v>0</v>
      </c>
      <c r="BJ678" s="16" t="s">
        <v>79</v>
      </c>
      <c r="BK678" s="217">
        <f>ROUND(I678*H678,2)</f>
        <v>0</v>
      </c>
      <c r="BL678" s="16" t="s">
        <v>140</v>
      </c>
      <c r="BM678" s="16" t="s">
        <v>699</v>
      </c>
    </row>
    <row r="679" s="1" customFormat="1">
      <c r="B679" s="37"/>
      <c r="C679" s="38"/>
      <c r="D679" s="218" t="s">
        <v>142</v>
      </c>
      <c r="E679" s="38"/>
      <c r="F679" s="219" t="s">
        <v>700</v>
      </c>
      <c r="G679" s="38"/>
      <c r="H679" s="38"/>
      <c r="I679" s="131"/>
      <c r="J679" s="38"/>
      <c r="K679" s="38"/>
      <c r="L679" s="42"/>
      <c r="M679" s="220"/>
      <c r="N679" s="78"/>
      <c r="O679" s="78"/>
      <c r="P679" s="78"/>
      <c r="Q679" s="78"/>
      <c r="R679" s="78"/>
      <c r="S679" s="78"/>
      <c r="T679" s="79"/>
      <c r="AT679" s="16" t="s">
        <v>142</v>
      </c>
      <c r="AU679" s="16" t="s">
        <v>81</v>
      </c>
    </row>
    <row r="680" s="1" customFormat="1" ht="22.5" customHeight="1">
      <c r="B680" s="37"/>
      <c r="C680" s="206" t="s">
        <v>701</v>
      </c>
      <c r="D680" s="206" t="s">
        <v>135</v>
      </c>
      <c r="E680" s="207" t="s">
        <v>702</v>
      </c>
      <c r="F680" s="208" t="s">
        <v>703</v>
      </c>
      <c r="G680" s="209" t="s">
        <v>636</v>
      </c>
      <c r="H680" s="210">
        <v>4</v>
      </c>
      <c r="I680" s="211"/>
      <c r="J680" s="212">
        <f>ROUND(I680*H680,2)</f>
        <v>0</v>
      </c>
      <c r="K680" s="208" t="s">
        <v>159</v>
      </c>
      <c r="L680" s="42"/>
      <c r="M680" s="213" t="s">
        <v>1</v>
      </c>
      <c r="N680" s="214" t="s">
        <v>43</v>
      </c>
      <c r="O680" s="78"/>
      <c r="P680" s="215">
        <f>O680*H680</f>
        <v>0</v>
      </c>
      <c r="Q680" s="215">
        <v>0</v>
      </c>
      <c r="R680" s="215">
        <f>Q680*H680</f>
        <v>0</v>
      </c>
      <c r="S680" s="215">
        <v>0</v>
      </c>
      <c r="T680" s="216">
        <f>S680*H680</f>
        <v>0</v>
      </c>
      <c r="AR680" s="16" t="s">
        <v>140</v>
      </c>
      <c r="AT680" s="16" t="s">
        <v>135</v>
      </c>
      <c r="AU680" s="16" t="s">
        <v>81</v>
      </c>
      <c r="AY680" s="16" t="s">
        <v>133</v>
      </c>
      <c r="BE680" s="217">
        <f>IF(N680="základní",J680,0)</f>
        <v>0</v>
      </c>
      <c r="BF680" s="217">
        <f>IF(N680="snížená",J680,0)</f>
        <v>0</v>
      </c>
      <c r="BG680" s="217">
        <f>IF(N680="zákl. přenesená",J680,0)</f>
        <v>0</v>
      </c>
      <c r="BH680" s="217">
        <f>IF(N680="sníž. přenesená",J680,0)</f>
        <v>0</v>
      </c>
      <c r="BI680" s="217">
        <f>IF(N680="nulová",J680,0)</f>
        <v>0</v>
      </c>
      <c r="BJ680" s="16" t="s">
        <v>79</v>
      </c>
      <c r="BK680" s="217">
        <f>ROUND(I680*H680,2)</f>
        <v>0</v>
      </c>
      <c r="BL680" s="16" t="s">
        <v>140</v>
      </c>
      <c r="BM680" s="16" t="s">
        <v>704</v>
      </c>
    </row>
    <row r="681" s="1" customFormat="1">
      <c r="B681" s="37"/>
      <c r="C681" s="38"/>
      <c r="D681" s="218" t="s">
        <v>142</v>
      </c>
      <c r="E681" s="38"/>
      <c r="F681" s="219" t="s">
        <v>705</v>
      </c>
      <c r="G681" s="38"/>
      <c r="H681" s="38"/>
      <c r="I681" s="131"/>
      <c r="J681" s="38"/>
      <c r="K681" s="38"/>
      <c r="L681" s="42"/>
      <c r="M681" s="220"/>
      <c r="N681" s="78"/>
      <c r="O681" s="78"/>
      <c r="P681" s="78"/>
      <c r="Q681" s="78"/>
      <c r="R681" s="78"/>
      <c r="S681" s="78"/>
      <c r="T681" s="79"/>
      <c r="AT681" s="16" t="s">
        <v>142</v>
      </c>
      <c r="AU681" s="16" t="s">
        <v>81</v>
      </c>
    </row>
    <row r="682" s="1" customFormat="1" ht="16.5" customHeight="1">
      <c r="B682" s="37"/>
      <c r="C682" s="253" t="s">
        <v>706</v>
      </c>
      <c r="D682" s="253" t="s">
        <v>499</v>
      </c>
      <c r="E682" s="254" t="s">
        <v>707</v>
      </c>
      <c r="F682" s="255" t="s">
        <v>708</v>
      </c>
      <c r="G682" s="256" t="s">
        <v>636</v>
      </c>
      <c r="H682" s="257">
        <v>4</v>
      </c>
      <c r="I682" s="258"/>
      <c r="J682" s="259">
        <f>ROUND(I682*H682,2)</f>
        <v>0</v>
      </c>
      <c r="K682" s="255" t="s">
        <v>139</v>
      </c>
      <c r="L682" s="260"/>
      <c r="M682" s="261" t="s">
        <v>1</v>
      </c>
      <c r="N682" s="262" t="s">
        <v>43</v>
      </c>
      <c r="O682" s="78"/>
      <c r="P682" s="215">
        <f>O682*H682</f>
        <v>0</v>
      </c>
      <c r="Q682" s="215">
        <v>0.00032000000000000003</v>
      </c>
      <c r="R682" s="215">
        <f>Q682*H682</f>
        <v>0.0012800000000000001</v>
      </c>
      <c r="S682" s="215">
        <v>0</v>
      </c>
      <c r="T682" s="216">
        <f>S682*H682</f>
        <v>0</v>
      </c>
      <c r="AR682" s="16" t="s">
        <v>188</v>
      </c>
      <c r="AT682" s="16" t="s">
        <v>499</v>
      </c>
      <c r="AU682" s="16" t="s">
        <v>81</v>
      </c>
      <c r="AY682" s="16" t="s">
        <v>133</v>
      </c>
      <c r="BE682" s="217">
        <f>IF(N682="základní",J682,0)</f>
        <v>0</v>
      </c>
      <c r="BF682" s="217">
        <f>IF(N682="snížená",J682,0)</f>
        <v>0</v>
      </c>
      <c r="BG682" s="217">
        <f>IF(N682="zákl. přenesená",J682,0)</f>
        <v>0</v>
      </c>
      <c r="BH682" s="217">
        <f>IF(N682="sníž. přenesená",J682,0)</f>
        <v>0</v>
      </c>
      <c r="BI682" s="217">
        <f>IF(N682="nulová",J682,0)</f>
        <v>0</v>
      </c>
      <c r="BJ682" s="16" t="s">
        <v>79</v>
      </c>
      <c r="BK682" s="217">
        <f>ROUND(I682*H682,2)</f>
        <v>0</v>
      </c>
      <c r="BL682" s="16" t="s">
        <v>140</v>
      </c>
      <c r="BM682" s="16" t="s">
        <v>709</v>
      </c>
    </row>
    <row r="683" s="1" customFormat="1">
      <c r="B683" s="37"/>
      <c r="C683" s="38"/>
      <c r="D683" s="218" t="s">
        <v>142</v>
      </c>
      <c r="E683" s="38"/>
      <c r="F683" s="219" t="s">
        <v>708</v>
      </c>
      <c r="G683" s="38"/>
      <c r="H683" s="38"/>
      <c r="I683" s="131"/>
      <c r="J683" s="38"/>
      <c r="K683" s="38"/>
      <c r="L683" s="42"/>
      <c r="M683" s="220"/>
      <c r="N683" s="78"/>
      <c r="O683" s="78"/>
      <c r="P683" s="78"/>
      <c r="Q683" s="78"/>
      <c r="R683" s="78"/>
      <c r="S683" s="78"/>
      <c r="T683" s="79"/>
      <c r="AT683" s="16" t="s">
        <v>142</v>
      </c>
      <c r="AU683" s="16" t="s">
        <v>81</v>
      </c>
    </row>
    <row r="684" s="1" customFormat="1" ht="16.5" customHeight="1">
      <c r="B684" s="37"/>
      <c r="C684" s="206" t="s">
        <v>710</v>
      </c>
      <c r="D684" s="206" t="s">
        <v>135</v>
      </c>
      <c r="E684" s="207" t="s">
        <v>711</v>
      </c>
      <c r="F684" s="208" t="s">
        <v>712</v>
      </c>
      <c r="G684" s="209" t="s">
        <v>636</v>
      </c>
      <c r="H684" s="210">
        <v>2</v>
      </c>
      <c r="I684" s="211"/>
      <c r="J684" s="212">
        <f>ROUND(I684*H684,2)</f>
        <v>0</v>
      </c>
      <c r="K684" s="208" t="s">
        <v>1</v>
      </c>
      <c r="L684" s="42"/>
      <c r="M684" s="213" t="s">
        <v>1</v>
      </c>
      <c r="N684" s="214" t="s">
        <v>43</v>
      </c>
      <c r="O684" s="78"/>
      <c r="P684" s="215">
        <f>O684*H684</f>
        <v>0</v>
      </c>
      <c r="Q684" s="215">
        <v>0.00038000000000000002</v>
      </c>
      <c r="R684" s="215">
        <f>Q684*H684</f>
        <v>0.00076000000000000004</v>
      </c>
      <c r="S684" s="215">
        <v>0</v>
      </c>
      <c r="T684" s="216">
        <f>S684*H684</f>
        <v>0</v>
      </c>
      <c r="AR684" s="16" t="s">
        <v>140</v>
      </c>
      <c r="AT684" s="16" t="s">
        <v>135</v>
      </c>
      <c r="AU684" s="16" t="s">
        <v>81</v>
      </c>
      <c r="AY684" s="16" t="s">
        <v>133</v>
      </c>
      <c r="BE684" s="217">
        <f>IF(N684="základní",J684,0)</f>
        <v>0</v>
      </c>
      <c r="BF684" s="217">
        <f>IF(N684="snížená",J684,0)</f>
        <v>0</v>
      </c>
      <c r="BG684" s="217">
        <f>IF(N684="zákl. přenesená",J684,0)</f>
        <v>0</v>
      </c>
      <c r="BH684" s="217">
        <f>IF(N684="sníž. přenesená",J684,0)</f>
        <v>0</v>
      </c>
      <c r="BI684" s="217">
        <f>IF(N684="nulová",J684,0)</f>
        <v>0</v>
      </c>
      <c r="BJ684" s="16" t="s">
        <v>79</v>
      </c>
      <c r="BK684" s="217">
        <f>ROUND(I684*H684,2)</f>
        <v>0</v>
      </c>
      <c r="BL684" s="16" t="s">
        <v>140</v>
      </c>
      <c r="BM684" s="16" t="s">
        <v>713</v>
      </c>
    </row>
    <row r="685" s="1" customFormat="1">
      <c r="B685" s="37"/>
      <c r="C685" s="38"/>
      <c r="D685" s="218" t="s">
        <v>142</v>
      </c>
      <c r="E685" s="38"/>
      <c r="F685" s="219" t="s">
        <v>712</v>
      </c>
      <c r="G685" s="38"/>
      <c r="H685" s="38"/>
      <c r="I685" s="131"/>
      <c r="J685" s="38"/>
      <c r="K685" s="38"/>
      <c r="L685" s="42"/>
      <c r="M685" s="220"/>
      <c r="N685" s="78"/>
      <c r="O685" s="78"/>
      <c r="P685" s="78"/>
      <c r="Q685" s="78"/>
      <c r="R685" s="78"/>
      <c r="S685" s="78"/>
      <c r="T685" s="79"/>
      <c r="AT685" s="16" t="s">
        <v>142</v>
      </c>
      <c r="AU685" s="16" t="s">
        <v>81</v>
      </c>
    </row>
    <row r="686" s="1" customFormat="1" ht="16.5" customHeight="1">
      <c r="B686" s="37"/>
      <c r="C686" s="253" t="s">
        <v>714</v>
      </c>
      <c r="D686" s="253" t="s">
        <v>499</v>
      </c>
      <c r="E686" s="254" t="s">
        <v>715</v>
      </c>
      <c r="F686" s="255" t="s">
        <v>716</v>
      </c>
      <c r="G686" s="256" t="s">
        <v>636</v>
      </c>
      <c r="H686" s="257">
        <v>2</v>
      </c>
      <c r="I686" s="258"/>
      <c r="J686" s="259">
        <f>ROUND(I686*H686,2)</f>
        <v>0</v>
      </c>
      <c r="K686" s="255" t="s">
        <v>1</v>
      </c>
      <c r="L686" s="260"/>
      <c r="M686" s="261" t="s">
        <v>1</v>
      </c>
      <c r="N686" s="262" t="s">
        <v>43</v>
      </c>
      <c r="O686" s="78"/>
      <c r="P686" s="215">
        <f>O686*H686</f>
        <v>0</v>
      </c>
      <c r="Q686" s="215">
        <v>0.025999999999999999</v>
      </c>
      <c r="R686" s="215">
        <f>Q686*H686</f>
        <v>0.051999999999999998</v>
      </c>
      <c r="S686" s="215">
        <v>0</v>
      </c>
      <c r="T686" s="216">
        <f>S686*H686</f>
        <v>0</v>
      </c>
      <c r="AR686" s="16" t="s">
        <v>188</v>
      </c>
      <c r="AT686" s="16" t="s">
        <v>499</v>
      </c>
      <c r="AU686" s="16" t="s">
        <v>81</v>
      </c>
      <c r="AY686" s="16" t="s">
        <v>133</v>
      </c>
      <c r="BE686" s="217">
        <f>IF(N686="základní",J686,0)</f>
        <v>0</v>
      </c>
      <c r="BF686" s="217">
        <f>IF(N686="snížená",J686,0)</f>
        <v>0</v>
      </c>
      <c r="BG686" s="217">
        <f>IF(N686="zákl. přenesená",J686,0)</f>
        <v>0</v>
      </c>
      <c r="BH686" s="217">
        <f>IF(N686="sníž. přenesená",J686,0)</f>
        <v>0</v>
      </c>
      <c r="BI686" s="217">
        <f>IF(N686="nulová",J686,0)</f>
        <v>0</v>
      </c>
      <c r="BJ686" s="16" t="s">
        <v>79</v>
      </c>
      <c r="BK686" s="217">
        <f>ROUND(I686*H686,2)</f>
        <v>0</v>
      </c>
      <c r="BL686" s="16" t="s">
        <v>140</v>
      </c>
      <c r="BM686" s="16" t="s">
        <v>717</v>
      </c>
    </row>
    <row r="687" s="1" customFormat="1">
      <c r="B687" s="37"/>
      <c r="C687" s="38"/>
      <c r="D687" s="218" t="s">
        <v>142</v>
      </c>
      <c r="E687" s="38"/>
      <c r="F687" s="219" t="s">
        <v>716</v>
      </c>
      <c r="G687" s="38"/>
      <c r="H687" s="38"/>
      <c r="I687" s="131"/>
      <c r="J687" s="38"/>
      <c r="K687" s="38"/>
      <c r="L687" s="42"/>
      <c r="M687" s="220"/>
      <c r="N687" s="78"/>
      <c r="O687" s="78"/>
      <c r="P687" s="78"/>
      <c r="Q687" s="78"/>
      <c r="R687" s="78"/>
      <c r="S687" s="78"/>
      <c r="T687" s="79"/>
      <c r="AT687" s="16" t="s">
        <v>142</v>
      </c>
      <c r="AU687" s="16" t="s">
        <v>81</v>
      </c>
    </row>
    <row r="688" s="1" customFormat="1" ht="16.5" customHeight="1">
      <c r="B688" s="37"/>
      <c r="C688" s="206" t="s">
        <v>718</v>
      </c>
      <c r="D688" s="206" t="s">
        <v>135</v>
      </c>
      <c r="E688" s="207" t="s">
        <v>719</v>
      </c>
      <c r="F688" s="208" t="s">
        <v>720</v>
      </c>
      <c r="G688" s="209" t="s">
        <v>636</v>
      </c>
      <c r="H688" s="210">
        <v>2</v>
      </c>
      <c r="I688" s="211"/>
      <c r="J688" s="212">
        <f>ROUND(I688*H688,2)</f>
        <v>0</v>
      </c>
      <c r="K688" s="208" t="s">
        <v>1</v>
      </c>
      <c r="L688" s="42"/>
      <c r="M688" s="213" t="s">
        <v>1</v>
      </c>
      <c r="N688" s="214" t="s">
        <v>43</v>
      </c>
      <c r="O688" s="78"/>
      <c r="P688" s="215">
        <f>O688*H688</f>
        <v>0</v>
      </c>
      <c r="Q688" s="215">
        <v>0.00080000000000000004</v>
      </c>
      <c r="R688" s="215">
        <f>Q688*H688</f>
        <v>0.0016000000000000001</v>
      </c>
      <c r="S688" s="215">
        <v>0</v>
      </c>
      <c r="T688" s="216">
        <f>S688*H688</f>
        <v>0</v>
      </c>
      <c r="AR688" s="16" t="s">
        <v>140</v>
      </c>
      <c r="AT688" s="16" t="s">
        <v>135</v>
      </c>
      <c r="AU688" s="16" t="s">
        <v>81</v>
      </c>
      <c r="AY688" s="16" t="s">
        <v>133</v>
      </c>
      <c r="BE688" s="217">
        <f>IF(N688="základní",J688,0)</f>
        <v>0</v>
      </c>
      <c r="BF688" s="217">
        <f>IF(N688="snížená",J688,0)</f>
        <v>0</v>
      </c>
      <c r="BG688" s="217">
        <f>IF(N688="zákl. přenesená",J688,0)</f>
        <v>0</v>
      </c>
      <c r="BH688" s="217">
        <f>IF(N688="sníž. přenesená",J688,0)</f>
        <v>0</v>
      </c>
      <c r="BI688" s="217">
        <f>IF(N688="nulová",J688,0)</f>
        <v>0</v>
      </c>
      <c r="BJ688" s="16" t="s">
        <v>79</v>
      </c>
      <c r="BK688" s="217">
        <f>ROUND(I688*H688,2)</f>
        <v>0</v>
      </c>
      <c r="BL688" s="16" t="s">
        <v>140</v>
      </c>
      <c r="BM688" s="16" t="s">
        <v>721</v>
      </c>
    </row>
    <row r="689" s="1" customFormat="1">
      <c r="B689" s="37"/>
      <c r="C689" s="38"/>
      <c r="D689" s="218" t="s">
        <v>142</v>
      </c>
      <c r="E689" s="38"/>
      <c r="F689" s="219" t="s">
        <v>720</v>
      </c>
      <c r="G689" s="38"/>
      <c r="H689" s="38"/>
      <c r="I689" s="131"/>
      <c r="J689" s="38"/>
      <c r="K689" s="38"/>
      <c r="L689" s="42"/>
      <c r="M689" s="220"/>
      <c r="N689" s="78"/>
      <c r="O689" s="78"/>
      <c r="P689" s="78"/>
      <c r="Q689" s="78"/>
      <c r="R689" s="78"/>
      <c r="S689" s="78"/>
      <c r="T689" s="79"/>
      <c r="AT689" s="16" t="s">
        <v>142</v>
      </c>
      <c r="AU689" s="16" t="s">
        <v>81</v>
      </c>
    </row>
    <row r="690" s="1" customFormat="1" ht="16.5" customHeight="1">
      <c r="B690" s="37"/>
      <c r="C690" s="253" t="s">
        <v>722</v>
      </c>
      <c r="D690" s="253" t="s">
        <v>499</v>
      </c>
      <c r="E690" s="254" t="s">
        <v>723</v>
      </c>
      <c r="F690" s="255" t="s">
        <v>724</v>
      </c>
      <c r="G690" s="256" t="s">
        <v>636</v>
      </c>
      <c r="H690" s="257">
        <v>2</v>
      </c>
      <c r="I690" s="258"/>
      <c r="J690" s="259">
        <f>ROUND(I690*H690,2)</f>
        <v>0</v>
      </c>
      <c r="K690" s="255" t="s">
        <v>139</v>
      </c>
      <c r="L690" s="260"/>
      <c r="M690" s="261" t="s">
        <v>1</v>
      </c>
      <c r="N690" s="262" t="s">
        <v>43</v>
      </c>
      <c r="O690" s="78"/>
      <c r="P690" s="215">
        <f>O690*H690</f>
        <v>0</v>
      </c>
      <c r="Q690" s="215">
        <v>0.0035000000000000001</v>
      </c>
      <c r="R690" s="215">
        <f>Q690*H690</f>
        <v>0.0070000000000000001</v>
      </c>
      <c r="S690" s="215">
        <v>0</v>
      </c>
      <c r="T690" s="216">
        <f>S690*H690</f>
        <v>0</v>
      </c>
      <c r="AR690" s="16" t="s">
        <v>188</v>
      </c>
      <c r="AT690" s="16" t="s">
        <v>499</v>
      </c>
      <c r="AU690" s="16" t="s">
        <v>81</v>
      </c>
      <c r="AY690" s="16" t="s">
        <v>133</v>
      </c>
      <c r="BE690" s="217">
        <f>IF(N690="základní",J690,0)</f>
        <v>0</v>
      </c>
      <c r="BF690" s="217">
        <f>IF(N690="snížená",J690,0)</f>
        <v>0</v>
      </c>
      <c r="BG690" s="217">
        <f>IF(N690="zákl. přenesená",J690,0)</f>
        <v>0</v>
      </c>
      <c r="BH690" s="217">
        <f>IF(N690="sníž. přenesená",J690,0)</f>
        <v>0</v>
      </c>
      <c r="BI690" s="217">
        <f>IF(N690="nulová",J690,0)</f>
        <v>0</v>
      </c>
      <c r="BJ690" s="16" t="s">
        <v>79</v>
      </c>
      <c r="BK690" s="217">
        <f>ROUND(I690*H690,2)</f>
        <v>0</v>
      </c>
      <c r="BL690" s="16" t="s">
        <v>140</v>
      </c>
      <c r="BM690" s="16" t="s">
        <v>725</v>
      </c>
    </row>
    <row r="691" s="1" customFormat="1">
      <c r="B691" s="37"/>
      <c r="C691" s="38"/>
      <c r="D691" s="218" t="s">
        <v>142</v>
      </c>
      <c r="E691" s="38"/>
      <c r="F691" s="219" t="s">
        <v>726</v>
      </c>
      <c r="G691" s="38"/>
      <c r="H691" s="38"/>
      <c r="I691" s="131"/>
      <c r="J691" s="38"/>
      <c r="K691" s="38"/>
      <c r="L691" s="42"/>
      <c r="M691" s="220"/>
      <c r="N691" s="78"/>
      <c r="O691" s="78"/>
      <c r="P691" s="78"/>
      <c r="Q691" s="78"/>
      <c r="R691" s="78"/>
      <c r="S691" s="78"/>
      <c r="T691" s="79"/>
      <c r="AT691" s="16" t="s">
        <v>142</v>
      </c>
      <c r="AU691" s="16" t="s">
        <v>81</v>
      </c>
    </row>
    <row r="692" s="1" customFormat="1" ht="16.5" customHeight="1">
      <c r="B692" s="37"/>
      <c r="C692" s="253" t="s">
        <v>727</v>
      </c>
      <c r="D692" s="253" t="s">
        <v>499</v>
      </c>
      <c r="E692" s="254" t="s">
        <v>728</v>
      </c>
      <c r="F692" s="255" t="s">
        <v>729</v>
      </c>
      <c r="G692" s="256" t="s">
        <v>636</v>
      </c>
      <c r="H692" s="257">
        <v>2</v>
      </c>
      <c r="I692" s="258"/>
      <c r="J692" s="259">
        <f>ROUND(I692*H692,2)</f>
        <v>0</v>
      </c>
      <c r="K692" s="255" t="s">
        <v>1</v>
      </c>
      <c r="L692" s="260"/>
      <c r="M692" s="261" t="s">
        <v>1</v>
      </c>
      <c r="N692" s="262" t="s">
        <v>43</v>
      </c>
      <c r="O692" s="78"/>
      <c r="P692" s="215">
        <f>O692*H692</f>
        <v>0</v>
      </c>
      <c r="Q692" s="215">
        <v>0.015100000000000001</v>
      </c>
      <c r="R692" s="215">
        <f>Q692*H692</f>
        <v>0.030200000000000001</v>
      </c>
      <c r="S692" s="215">
        <v>0</v>
      </c>
      <c r="T692" s="216">
        <f>S692*H692</f>
        <v>0</v>
      </c>
      <c r="AR692" s="16" t="s">
        <v>188</v>
      </c>
      <c r="AT692" s="16" t="s">
        <v>499</v>
      </c>
      <c r="AU692" s="16" t="s">
        <v>81</v>
      </c>
      <c r="AY692" s="16" t="s">
        <v>133</v>
      </c>
      <c r="BE692" s="217">
        <f>IF(N692="základní",J692,0)</f>
        <v>0</v>
      </c>
      <c r="BF692" s="217">
        <f>IF(N692="snížená",J692,0)</f>
        <v>0</v>
      </c>
      <c r="BG692" s="217">
        <f>IF(N692="zákl. přenesená",J692,0)</f>
        <v>0</v>
      </c>
      <c r="BH692" s="217">
        <f>IF(N692="sníž. přenesená",J692,0)</f>
        <v>0</v>
      </c>
      <c r="BI692" s="217">
        <f>IF(N692="nulová",J692,0)</f>
        <v>0</v>
      </c>
      <c r="BJ692" s="16" t="s">
        <v>79</v>
      </c>
      <c r="BK692" s="217">
        <f>ROUND(I692*H692,2)</f>
        <v>0</v>
      </c>
      <c r="BL692" s="16" t="s">
        <v>140</v>
      </c>
      <c r="BM692" s="16" t="s">
        <v>730</v>
      </c>
    </row>
    <row r="693" s="1" customFormat="1">
      <c r="B693" s="37"/>
      <c r="C693" s="38"/>
      <c r="D693" s="218" t="s">
        <v>142</v>
      </c>
      <c r="E693" s="38"/>
      <c r="F693" s="219" t="s">
        <v>729</v>
      </c>
      <c r="G693" s="38"/>
      <c r="H693" s="38"/>
      <c r="I693" s="131"/>
      <c r="J693" s="38"/>
      <c r="K693" s="38"/>
      <c r="L693" s="42"/>
      <c r="M693" s="220"/>
      <c r="N693" s="78"/>
      <c r="O693" s="78"/>
      <c r="P693" s="78"/>
      <c r="Q693" s="78"/>
      <c r="R693" s="78"/>
      <c r="S693" s="78"/>
      <c r="T693" s="79"/>
      <c r="AT693" s="16" t="s">
        <v>142</v>
      </c>
      <c r="AU693" s="16" t="s">
        <v>81</v>
      </c>
    </row>
    <row r="694" s="1" customFormat="1" ht="16.5" customHeight="1">
      <c r="B694" s="37"/>
      <c r="C694" s="206" t="s">
        <v>731</v>
      </c>
      <c r="D694" s="206" t="s">
        <v>135</v>
      </c>
      <c r="E694" s="207" t="s">
        <v>732</v>
      </c>
      <c r="F694" s="208" t="s">
        <v>733</v>
      </c>
      <c r="G694" s="209" t="s">
        <v>636</v>
      </c>
      <c r="H694" s="210">
        <v>3</v>
      </c>
      <c r="I694" s="211"/>
      <c r="J694" s="212">
        <f>ROUND(I694*H694,2)</f>
        <v>0</v>
      </c>
      <c r="K694" s="208" t="s">
        <v>139</v>
      </c>
      <c r="L694" s="42"/>
      <c r="M694" s="213" t="s">
        <v>1</v>
      </c>
      <c r="N694" s="214" t="s">
        <v>43</v>
      </c>
      <c r="O694" s="78"/>
      <c r="P694" s="215">
        <f>O694*H694</f>
        <v>0</v>
      </c>
      <c r="Q694" s="215">
        <v>0.46009</v>
      </c>
      <c r="R694" s="215">
        <f>Q694*H694</f>
        <v>1.3802699999999999</v>
      </c>
      <c r="S694" s="215">
        <v>0</v>
      </c>
      <c r="T694" s="216">
        <f>S694*H694</f>
        <v>0</v>
      </c>
      <c r="AR694" s="16" t="s">
        <v>140</v>
      </c>
      <c r="AT694" s="16" t="s">
        <v>135</v>
      </c>
      <c r="AU694" s="16" t="s">
        <v>81</v>
      </c>
      <c r="AY694" s="16" t="s">
        <v>133</v>
      </c>
      <c r="BE694" s="217">
        <f>IF(N694="základní",J694,0)</f>
        <v>0</v>
      </c>
      <c r="BF694" s="217">
        <f>IF(N694="snížená",J694,0)</f>
        <v>0</v>
      </c>
      <c r="BG694" s="217">
        <f>IF(N694="zákl. přenesená",J694,0)</f>
        <v>0</v>
      </c>
      <c r="BH694" s="217">
        <f>IF(N694="sníž. přenesená",J694,0)</f>
        <v>0</v>
      </c>
      <c r="BI694" s="217">
        <f>IF(N694="nulová",J694,0)</f>
        <v>0</v>
      </c>
      <c r="BJ694" s="16" t="s">
        <v>79</v>
      </c>
      <c r="BK694" s="217">
        <f>ROUND(I694*H694,2)</f>
        <v>0</v>
      </c>
      <c r="BL694" s="16" t="s">
        <v>140</v>
      </c>
      <c r="BM694" s="16" t="s">
        <v>734</v>
      </c>
    </row>
    <row r="695" s="1" customFormat="1">
      <c r="B695" s="37"/>
      <c r="C695" s="38"/>
      <c r="D695" s="218" t="s">
        <v>142</v>
      </c>
      <c r="E695" s="38"/>
      <c r="F695" s="219" t="s">
        <v>733</v>
      </c>
      <c r="G695" s="38"/>
      <c r="H695" s="38"/>
      <c r="I695" s="131"/>
      <c r="J695" s="38"/>
      <c r="K695" s="38"/>
      <c r="L695" s="42"/>
      <c r="M695" s="220"/>
      <c r="N695" s="78"/>
      <c r="O695" s="78"/>
      <c r="P695" s="78"/>
      <c r="Q695" s="78"/>
      <c r="R695" s="78"/>
      <c r="S695" s="78"/>
      <c r="T695" s="79"/>
      <c r="AT695" s="16" t="s">
        <v>142</v>
      </c>
      <c r="AU695" s="16" t="s">
        <v>81</v>
      </c>
    </row>
    <row r="696" s="1" customFormat="1" ht="16.5" customHeight="1">
      <c r="B696" s="37"/>
      <c r="C696" s="206" t="s">
        <v>735</v>
      </c>
      <c r="D696" s="206" t="s">
        <v>135</v>
      </c>
      <c r="E696" s="207" t="s">
        <v>736</v>
      </c>
      <c r="F696" s="208" t="s">
        <v>737</v>
      </c>
      <c r="G696" s="209" t="s">
        <v>196</v>
      </c>
      <c r="H696" s="210">
        <v>1071.8</v>
      </c>
      <c r="I696" s="211"/>
      <c r="J696" s="212">
        <f>ROUND(I696*H696,2)</f>
        <v>0</v>
      </c>
      <c r="K696" s="208" t="s">
        <v>139</v>
      </c>
      <c r="L696" s="42"/>
      <c r="M696" s="213" t="s">
        <v>1</v>
      </c>
      <c r="N696" s="214" t="s">
        <v>43</v>
      </c>
      <c r="O696" s="78"/>
      <c r="P696" s="215">
        <f>O696*H696</f>
        <v>0</v>
      </c>
      <c r="Q696" s="215">
        <v>0</v>
      </c>
      <c r="R696" s="215">
        <f>Q696*H696</f>
        <v>0</v>
      </c>
      <c r="S696" s="215">
        <v>0</v>
      </c>
      <c r="T696" s="216">
        <f>S696*H696</f>
        <v>0</v>
      </c>
      <c r="AR696" s="16" t="s">
        <v>140</v>
      </c>
      <c r="AT696" s="16" t="s">
        <v>135</v>
      </c>
      <c r="AU696" s="16" t="s">
        <v>81</v>
      </c>
      <c r="AY696" s="16" t="s">
        <v>133</v>
      </c>
      <c r="BE696" s="217">
        <f>IF(N696="základní",J696,0)</f>
        <v>0</v>
      </c>
      <c r="BF696" s="217">
        <f>IF(N696="snížená",J696,0)</f>
        <v>0</v>
      </c>
      <c r="BG696" s="217">
        <f>IF(N696="zákl. přenesená",J696,0)</f>
        <v>0</v>
      </c>
      <c r="BH696" s="217">
        <f>IF(N696="sníž. přenesená",J696,0)</f>
        <v>0</v>
      </c>
      <c r="BI696" s="217">
        <f>IF(N696="nulová",J696,0)</f>
        <v>0</v>
      </c>
      <c r="BJ696" s="16" t="s">
        <v>79</v>
      </c>
      <c r="BK696" s="217">
        <f>ROUND(I696*H696,2)</f>
        <v>0</v>
      </c>
      <c r="BL696" s="16" t="s">
        <v>140</v>
      </c>
      <c r="BM696" s="16" t="s">
        <v>738</v>
      </c>
    </row>
    <row r="697" s="1" customFormat="1">
      <c r="B697" s="37"/>
      <c r="C697" s="38"/>
      <c r="D697" s="218" t="s">
        <v>142</v>
      </c>
      <c r="E697" s="38"/>
      <c r="F697" s="219" t="s">
        <v>737</v>
      </c>
      <c r="G697" s="38"/>
      <c r="H697" s="38"/>
      <c r="I697" s="131"/>
      <c r="J697" s="38"/>
      <c r="K697" s="38"/>
      <c r="L697" s="42"/>
      <c r="M697" s="220"/>
      <c r="N697" s="78"/>
      <c r="O697" s="78"/>
      <c r="P697" s="78"/>
      <c r="Q697" s="78"/>
      <c r="R697" s="78"/>
      <c r="S697" s="78"/>
      <c r="T697" s="79"/>
      <c r="AT697" s="16" t="s">
        <v>142</v>
      </c>
      <c r="AU697" s="16" t="s">
        <v>81</v>
      </c>
    </row>
    <row r="698" s="1" customFormat="1" ht="16.5" customHeight="1">
      <c r="B698" s="37"/>
      <c r="C698" s="206" t="s">
        <v>739</v>
      </c>
      <c r="D698" s="206" t="s">
        <v>135</v>
      </c>
      <c r="E698" s="207" t="s">
        <v>740</v>
      </c>
      <c r="F698" s="208" t="s">
        <v>741</v>
      </c>
      <c r="G698" s="209" t="s">
        <v>196</v>
      </c>
      <c r="H698" s="210">
        <v>345.10000000000002</v>
      </c>
      <c r="I698" s="211"/>
      <c r="J698" s="212">
        <f>ROUND(I698*H698,2)</f>
        <v>0</v>
      </c>
      <c r="K698" s="208" t="s">
        <v>139</v>
      </c>
      <c r="L698" s="42"/>
      <c r="M698" s="213" t="s">
        <v>1</v>
      </c>
      <c r="N698" s="214" t="s">
        <v>43</v>
      </c>
      <c r="O698" s="78"/>
      <c r="P698" s="215">
        <f>O698*H698</f>
        <v>0</v>
      </c>
      <c r="Q698" s="215">
        <v>0</v>
      </c>
      <c r="R698" s="215">
        <f>Q698*H698</f>
        <v>0</v>
      </c>
      <c r="S698" s="215">
        <v>0</v>
      </c>
      <c r="T698" s="216">
        <f>S698*H698</f>
        <v>0</v>
      </c>
      <c r="AR698" s="16" t="s">
        <v>140</v>
      </c>
      <c r="AT698" s="16" t="s">
        <v>135</v>
      </c>
      <c r="AU698" s="16" t="s">
        <v>81</v>
      </c>
      <c r="AY698" s="16" t="s">
        <v>133</v>
      </c>
      <c r="BE698" s="217">
        <f>IF(N698="základní",J698,0)</f>
        <v>0</v>
      </c>
      <c r="BF698" s="217">
        <f>IF(N698="snížená",J698,0)</f>
        <v>0</v>
      </c>
      <c r="BG698" s="217">
        <f>IF(N698="zákl. přenesená",J698,0)</f>
        <v>0</v>
      </c>
      <c r="BH698" s="217">
        <f>IF(N698="sníž. přenesená",J698,0)</f>
        <v>0</v>
      </c>
      <c r="BI698" s="217">
        <f>IF(N698="nulová",J698,0)</f>
        <v>0</v>
      </c>
      <c r="BJ698" s="16" t="s">
        <v>79</v>
      </c>
      <c r="BK698" s="217">
        <f>ROUND(I698*H698,2)</f>
        <v>0</v>
      </c>
      <c r="BL698" s="16" t="s">
        <v>140</v>
      </c>
      <c r="BM698" s="16" t="s">
        <v>742</v>
      </c>
    </row>
    <row r="699" s="1" customFormat="1">
      <c r="B699" s="37"/>
      <c r="C699" s="38"/>
      <c r="D699" s="218" t="s">
        <v>142</v>
      </c>
      <c r="E699" s="38"/>
      <c r="F699" s="219" t="s">
        <v>743</v>
      </c>
      <c r="G699" s="38"/>
      <c r="H699" s="38"/>
      <c r="I699" s="131"/>
      <c r="J699" s="38"/>
      <c r="K699" s="38"/>
      <c r="L699" s="42"/>
      <c r="M699" s="220"/>
      <c r="N699" s="78"/>
      <c r="O699" s="78"/>
      <c r="P699" s="78"/>
      <c r="Q699" s="78"/>
      <c r="R699" s="78"/>
      <c r="S699" s="78"/>
      <c r="T699" s="79"/>
      <c r="AT699" s="16" t="s">
        <v>142</v>
      </c>
      <c r="AU699" s="16" t="s">
        <v>81</v>
      </c>
    </row>
    <row r="700" s="12" customFormat="1">
      <c r="B700" s="231"/>
      <c r="C700" s="232"/>
      <c r="D700" s="218" t="s">
        <v>144</v>
      </c>
      <c r="E700" s="233" t="s">
        <v>1</v>
      </c>
      <c r="F700" s="234" t="s">
        <v>682</v>
      </c>
      <c r="G700" s="232"/>
      <c r="H700" s="235">
        <v>345.10000000000002</v>
      </c>
      <c r="I700" s="236"/>
      <c r="J700" s="232"/>
      <c r="K700" s="232"/>
      <c r="L700" s="237"/>
      <c r="M700" s="238"/>
      <c r="N700" s="239"/>
      <c r="O700" s="239"/>
      <c r="P700" s="239"/>
      <c r="Q700" s="239"/>
      <c r="R700" s="239"/>
      <c r="S700" s="239"/>
      <c r="T700" s="240"/>
      <c r="AT700" s="241" t="s">
        <v>144</v>
      </c>
      <c r="AU700" s="241" t="s">
        <v>81</v>
      </c>
      <c r="AV700" s="12" t="s">
        <v>81</v>
      </c>
      <c r="AW700" s="12" t="s">
        <v>33</v>
      </c>
      <c r="AX700" s="12" t="s">
        <v>79</v>
      </c>
      <c r="AY700" s="241" t="s">
        <v>133</v>
      </c>
    </row>
    <row r="701" s="1" customFormat="1" ht="16.5" customHeight="1">
      <c r="B701" s="37"/>
      <c r="C701" s="206" t="s">
        <v>744</v>
      </c>
      <c r="D701" s="206" t="s">
        <v>135</v>
      </c>
      <c r="E701" s="207" t="s">
        <v>745</v>
      </c>
      <c r="F701" s="208" t="s">
        <v>746</v>
      </c>
      <c r="G701" s="209" t="s">
        <v>636</v>
      </c>
      <c r="H701" s="210">
        <v>79</v>
      </c>
      <c r="I701" s="211"/>
      <c r="J701" s="212">
        <f>ROUND(I701*H701,2)</f>
        <v>0</v>
      </c>
      <c r="K701" s="208" t="s">
        <v>139</v>
      </c>
      <c r="L701" s="42"/>
      <c r="M701" s="213" t="s">
        <v>1</v>
      </c>
      <c r="N701" s="214" t="s">
        <v>43</v>
      </c>
      <c r="O701" s="78"/>
      <c r="P701" s="215">
        <f>O701*H701</f>
        <v>0</v>
      </c>
      <c r="Q701" s="215">
        <v>0.035729999999999998</v>
      </c>
      <c r="R701" s="215">
        <f>Q701*H701</f>
        <v>2.82267</v>
      </c>
      <c r="S701" s="215">
        <v>0</v>
      </c>
      <c r="T701" s="216">
        <f>S701*H701</f>
        <v>0</v>
      </c>
      <c r="AR701" s="16" t="s">
        <v>140</v>
      </c>
      <c r="AT701" s="16" t="s">
        <v>135</v>
      </c>
      <c r="AU701" s="16" t="s">
        <v>81</v>
      </c>
      <c r="AY701" s="16" t="s">
        <v>133</v>
      </c>
      <c r="BE701" s="217">
        <f>IF(N701="základní",J701,0)</f>
        <v>0</v>
      </c>
      <c r="BF701" s="217">
        <f>IF(N701="snížená",J701,0)</f>
        <v>0</v>
      </c>
      <c r="BG701" s="217">
        <f>IF(N701="zákl. přenesená",J701,0)</f>
        <v>0</v>
      </c>
      <c r="BH701" s="217">
        <f>IF(N701="sníž. přenesená",J701,0)</f>
        <v>0</v>
      </c>
      <c r="BI701" s="217">
        <f>IF(N701="nulová",J701,0)</f>
        <v>0</v>
      </c>
      <c r="BJ701" s="16" t="s">
        <v>79</v>
      </c>
      <c r="BK701" s="217">
        <f>ROUND(I701*H701,2)</f>
        <v>0</v>
      </c>
      <c r="BL701" s="16" t="s">
        <v>140</v>
      </c>
      <c r="BM701" s="16" t="s">
        <v>747</v>
      </c>
    </row>
    <row r="702" s="1" customFormat="1">
      <c r="B702" s="37"/>
      <c r="C702" s="38"/>
      <c r="D702" s="218" t="s">
        <v>142</v>
      </c>
      <c r="E702" s="38"/>
      <c r="F702" s="219" t="s">
        <v>746</v>
      </c>
      <c r="G702" s="38"/>
      <c r="H702" s="38"/>
      <c r="I702" s="131"/>
      <c r="J702" s="38"/>
      <c r="K702" s="38"/>
      <c r="L702" s="42"/>
      <c r="M702" s="220"/>
      <c r="N702" s="78"/>
      <c r="O702" s="78"/>
      <c r="P702" s="78"/>
      <c r="Q702" s="78"/>
      <c r="R702" s="78"/>
      <c r="S702" s="78"/>
      <c r="T702" s="79"/>
      <c r="AT702" s="16" t="s">
        <v>142</v>
      </c>
      <c r="AU702" s="16" t="s">
        <v>81</v>
      </c>
    </row>
    <row r="703" s="1" customFormat="1" ht="16.5" customHeight="1">
      <c r="B703" s="37"/>
      <c r="C703" s="206" t="s">
        <v>748</v>
      </c>
      <c r="D703" s="206" t="s">
        <v>135</v>
      </c>
      <c r="E703" s="207" t="s">
        <v>749</v>
      </c>
      <c r="F703" s="208" t="s">
        <v>750</v>
      </c>
      <c r="G703" s="209" t="s">
        <v>636</v>
      </c>
      <c r="H703" s="210">
        <v>2</v>
      </c>
      <c r="I703" s="211"/>
      <c r="J703" s="212">
        <f>ROUND(I703*H703,2)</f>
        <v>0</v>
      </c>
      <c r="K703" s="208" t="s">
        <v>1</v>
      </c>
      <c r="L703" s="42"/>
      <c r="M703" s="213" t="s">
        <v>1</v>
      </c>
      <c r="N703" s="214" t="s">
        <v>43</v>
      </c>
      <c r="O703" s="78"/>
      <c r="P703" s="215">
        <f>O703*H703</f>
        <v>0</v>
      </c>
      <c r="Q703" s="215">
        <v>0</v>
      </c>
      <c r="R703" s="215">
        <f>Q703*H703</f>
        <v>0</v>
      </c>
      <c r="S703" s="215">
        <v>0</v>
      </c>
      <c r="T703" s="216">
        <f>S703*H703</f>
        <v>0</v>
      </c>
      <c r="AR703" s="16" t="s">
        <v>140</v>
      </c>
      <c r="AT703" s="16" t="s">
        <v>135</v>
      </c>
      <c r="AU703" s="16" t="s">
        <v>81</v>
      </c>
      <c r="AY703" s="16" t="s">
        <v>133</v>
      </c>
      <c r="BE703" s="217">
        <f>IF(N703="základní",J703,0)</f>
        <v>0</v>
      </c>
      <c r="BF703" s="217">
        <f>IF(N703="snížená",J703,0)</f>
        <v>0</v>
      </c>
      <c r="BG703" s="217">
        <f>IF(N703="zákl. přenesená",J703,0)</f>
        <v>0</v>
      </c>
      <c r="BH703" s="217">
        <f>IF(N703="sníž. přenesená",J703,0)</f>
        <v>0</v>
      </c>
      <c r="BI703" s="217">
        <f>IF(N703="nulová",J703,0)</f>
        <v>0</v>
      </c>
      <c r="BJ703" s="16" t="s">
        <v>79</v>
      </c>
      <c r="BK703" s="217">
        <f>ROUND(I703*H703,2)</f>
        <v>0</v>
      </c>
      <c r="BL703" s="16" t="s">
        <v>140</v>
      </c>
      <c r="BM703" s="16" t="s">
        <v>751</v>
      </c>
    </row>
    <row r="704" s="1" customFormat="1">
      <c r="B704" s="37"/>
      <c r="C704" s="38"/>
      <c r="D704" s="218" t="s">
        <v>142</v>
      </c>
      <c r="E704" s="38"/>
      <c r="F704" s="219" t="s">
        <v>752</v>
      </c>
      <c r="G704" s="38"/>
      <c r="H704" s="38"/>
      <c r="I704" s="131"/>
      <c r="J704" s="38"/>
      <c r="K704" s="38"/>
      <c r="L704" s="42"/>
      <c r="M704" s="220"/>
      <c r="N704" s="78"/>
      <c r="O704" s="78"/>
      <c r="P704" s="78"/>
      <c r="Q704" s="78"/>
      <c r="R704" s="78"/>
      <c r="S704" s="78"/>
      <c r="T704" s="79"/>
      <c r="AT704" s="16" t="s">
        <v>142</v>
      </c>
      <c r="AU704" s="16" t="s">
        <v>81</v>
      </c>
    </row>
    <row r="705" s="1" customFormat="1" ht="22.5" customHeight="1">
      <c r="B705" s="37"/>
      <c r="C705" s="206" t="s">
        <v>753</v>
      </c>
      <c r="D705" s="206" t="s">
        <v>135</v>
      </c>
      <c r="E705" s="207" t="s">
        <v>754</v>
      </c>
      <c r="F705" s="208" t="s">
        <v>755</v>
      </c>
      <c r="G705" s="209" t="s">
        <v>636</v>
      </c>
      <c r="H705" s="210">
        <v>1</v>
      </c>
      <c r="I705" s="211"/>
      <c r="J705" s="212">
        <f>ROUND(I705*H705,2)</f>
        <v>0</v>
      </c>
      <c r="K705" s="208" t="s">
        <v>1</v>
      </c>
      <c r="L705" s="42"/>
      <c r="M705" s="213" t="s">
        <v>1</v>
      </c>
      <c r="N705" s="214" t="s">
        <v>43</v>
      </c>
      <c r="O705" s="78"/>
      <c r="P705" s="215">
        <f>O705*H705</f>
        <v>0</v>
      </c>
      <c r="Q705" s="215">
        <v>0</v>
      </c>
      <c r="R705" s="215">
        <f>Q705*H705</f>
        <v>0</v>
      </c>
      <c r="S705" s="215">
        <v>0</v>
      </c>
      <c r="T705" s="216">
        <f>S705*H705</f>
        <v>0</v>
      </c>
      <c r="AR705" s="16" t="s">
        <v>140</v>
      </c>
      <c r="AT705" s="16" t="s">
        <v>135</v>
      </c>
      <c r="AU705" s="16" t="s">
        <v>81</v>
      </c>
      <c r="AY705" s="16" t="s">
        <v>133</v>
      </c>
      <c r="BE705" s="217">
        <f>IF(N705="základní",J705,0)</f>
        <v>0</v>
      </c>
      <c r="BF705" s="217">
        <f>IF(N705="snížená",J705,0)</f>
        <v>0</v>
      </c>
      <c r="BG705" s="217">
        <f>IF(N705="zákl. přenesená",J705,0)</f>
        <v>0</v>
      </c>
      <c r="BH705" s="217">
        <f>IF(N705="sníž. přenesená",J705,0)</f>
        <v>0</v>
      </c>
      <c r="BI705" s="217">
        <f>IF(N705="nulová",J705,0)</f>
        <v>0</v>
      </c>
      <c r="BJ705" s="16" t="s">
        <v>79</v>
      </c>
      <c r="BK705" s="217">
        <f>ROUND(I705*H705,2)</f>
        <v>0</v>
      </c>
      <c r="BL705" s="16" t="s">
        <v>140</v>
      </c>
      <c r="BM705" s="16" t="s">
        <v>756</v>
      </c>
    </row>
    <row r="706" s="1" customFormat="1">
      <c r="B706" s="37"/>
      <c r="C706" s="38"/>
      <c r="D706" s="218" t="s">
        <v>142</v>
      </c>
      <c r="E706" s="38"/>
      <c r="F706" s="219" t="s">
        <v>757</v>
      </c>
      <c r="G706" s="38"/>
      <c r="H706" s="38"/>
      <c r="I706" s="131"/>
      <c r="J706" s="38"/>
      <c r="K706" s="38"/>
      <c r="L706" s="42"/>
      <c r="M706" s="220"/>
      <c r="N706" s="78"/>
      <c r="O706" s="78"/>
      <c r="P706" s="78"/>
      <c r="Q706" s="78"/>
      <c r="R706" s="78"/>
      <c r="S706" s="78"/>
      <c r="T706" s="79"/>
      <c r="AT706" s="16" t="s">
        <v>142</v>
      </c>
      <c r="AU706" s="16" t="s">
        <v>81</v>
      </c>
    </row>
    <row r="707" s="1" customFormat="1" ht="22.5" customHeight="1">
      <c r="B707" s="37"/>
      <c r="C707" s="206" t="s">
        <v>758</v>
      </c>
      <c r="D707" s="206" t="s">
        <v>135</v>
      </c>
      <c r="E707" s="207" t="s">
        <v>759</v>
      </c>
      <c r="F707" s="208" t="s">
        <v>760</v>
      </c>
      <c r="G707" s="209" t="s">
        <v>636</v>
      </c>
      <c r="H707" s="210">
        <v>2</v>
      </c>
      <c r="I707" s="211"/>
      <c r="J707" s="212">
        <f>ROUND(I707*H707,2)</f>
        <v>0</v>
      </c>
      <c r="K707" s="208" t="s">
        <v>1</v>
      </c>
      <c r="L707" s="42"/>
      <c r="M707" s="213" t="s">
        <v>1</v>
      </c>
      <c r="N707" s="214" t="s">
        <v>43</v>
      </c>
      <c r="O707" s="78"/>
      <c r="P707" s="215">
        <f>O707*H707</f>
        <v>0</v>
      </c>
      <c r="Q707" s="215">
        <v>0</v>
      </c>
      <c r="R707" s="215">
        <f>Q707*H707</f>
        <v>0</v>
      </c>
      <c r="S707" s="215">
        <v>0</v>
      </c>
      <c r="T707" s="216">
        <f>S707*H707</f>
        <v>0</v>
      </c>
      <c r="AR707" s="16" t="s">
        <v>140</v>
      </c>
      <c r="AT707" s="16" t="s">
        <v>135</v>
      </c>
      <c r="AU707" s="16" t="s">
        <v>81</v>
      </c>
      <c r="AY707" s="16" t="s">
        <v>133</v>
      </c>
      <c r="BE707" s="217">
        <f>IF(N707="základní",J707,0)</f>
        <v>0</v>
      </c>
      <c r="BF707" s="217">
        <f>IF(N707="snížená",J707,0)</f>
        <v>0</v>
      </c>
      <c r="BG707" s="217">
        <f>IF(N707="zákl. přenesená",J707,0)</f>
        <v>0</v>
      </c>
      <c r="BH707" s="217">
        <f>IF(N707="sníž. přenesená",J707,0)</f>
        <v>0</v>
      </c>
      <c r="BI707" s="217">
        <f>IF(N707="nulová",J707,0)</f>
        <v>0</v>
      </c>
      <c r="BJ707" s="16" t="s">
        <v>79</v>
      </c>
      <c r="BK707" s="217">
        <f>ROUND(I707*H707,2)</f>
        <v>0</v>
      </c>
      <c r="BL707" s="16" t="s">
        <v>140</v>
      </c>
      <c r="BM707" s="16" t="s">
        <v>761</v>
      </c>
    </row>
    <row r="708" s="1" customFormat="1">
      <c r="B708" s="37"/>
      <c r="C708" s="38"/>
      <c r="D708" s="218" t="s">
        <v>142</v>
      </c>
      <c r="E708" s="38"/>
      <c r="F708" s="219" t="s">
        <v>762</v>
      </c>
      <c r="G708" s="38"/>
      <c r="H708" s="38"/>
      <c r="I708" s="131"/>
      <c r="J708" s="38"/>
      <c r="K708" s="38"/>
      <c r="L708" s="42"/>
      <c r="M708" s="220"/>
      <c r="N708" s="78"/>
      <c r="O708" s="78"/>
      <c r="P708" s="78"/>
      <c r="Q708" s="78"/>
      <c r="R708" s="78"/>
      <c r="S708" s="78"/>
      <c r="T708" s="79"/>
      <c r="AT708" s="16" t="s">
        <v>142</v>
      </c>
      <c r="AU708" s="16" t="s">
        <v>81</v>
      </c>
    </row>
    <row r="709" s="1" customFormat="1" ht="16.5" customHeight="1">
      <c r="B709" s="37"/>
      <c r="C709" s="206" t="s">
        <v>763</v>
      </c>
      <c r="D709" s="206" t="s">
        <v>135</v>
      </c>
      <c r="E709" s="207" t="s">
        <v>764</v>
      </c>
      <c r="F709" s="208" t="s">
        <v>765</v>
      </c>
      <c r="G709" s="209" t="s">
        <v>636</v>
      </c>
      <c r="H709" s="210">
        <v>1</v>
      </c>
      <c r="I709" s="211"/>
      <c r="J709" s="212">
        <f>ROUND(I709*H709,2)</f>
        <v>0</v>
      </c>
      <c r="K709" s="208" t="s">
        <v>1</v>
      </c>
      <c r="L709" s="42"/>
      <c r="M709" s="213" t="s">
        <v>1</v>
      </c>
      <c r="N709" s="214" t="s">
        <v>43</v>
      </c>
      <c r="O709" s="78"/>
      <c r="P709" s="215">
        <f>O709*H709</f>
        <v>0</v>
      </c>
      <c r="Q709" s="215">
        <v>0</v>
      </c>
      <c r="R709" s="215">
        <f>Q709*H709</f>
        <v>0</v>
      </c>
      <c r="S709" s="215">
        <v>0</v>
      </c>
      <c r="T709" s="216">
        <f>S709*H709</f>
        <v>0</v>
      </c>
      <c r="AR709" s="16" t="s">
        <v>140</v>
      </c>
      <c r="AT709" s="16" t="s">
        <v>135</v>
      </c>
      <c r="AU709" s="16" t="s">
        <v>81</v>
      </c>
      <c r="AY709" s="16" t="s">
        <v>133</v>
      </c>
      <c r="BE709" s="217">
        <f>IF(N709="základní",J709,0)</f>
        <v>0</v>
      </c>
      <c r="BF709" s="217">
        <f>IF(N709="snížená",J709,0)</f>
        <v>0</v>
      </c>
      <c r="BG709" s="217">
        <f>IF(N709="zákl. přenesená",J709,0)</f>
        <v>0</v>
      </c>
      <c r="BH709" s="217">
        <f>IF(N709="sníž. přenesená",J709,0)</f>
        <v>0</v>
      </c>
      <c r="BI709" s="217">
        <f>IF(N709="nulová",J709,0)</f>
        <v>0</v>
      </c>
      <c r="BJ709" s="16" t="s">
        <v>79</v>
      </c>
      <c r="BK709" s="217">
        <f>ROUND(I709*H709,2)</f>
        <v>0</v>
      </c>
      <c r="BL709" s="16" t="s">
        <v>140</v>
      </c>
      <c r="BM709" s="16" t="s">
        <v>766</v>
      </c>
    </row>
    <row r="710" s="1" customFormat="1">
      <c r="B710" s="37"/>
      <c r="C710" s="38"/>
      <c r="D710" s="218" t="s">
        <v>142</v>
      </c>
      <c r="E710" s="38"/>
      <c r="F710" s="219" t="s">
        <v>767</v>
      </c>
      <c r="G710" s="38"/>
      <c r="H710" s="38"/>
      <c r="I710" s="131"/>
      <c r="J710" s="38"/>
      <c r="K710" s="38"/>
      <c r="L710" s="42"/>
      <c r="M710" s="220"/>
      <c r="N710" s="78"/>
      <c r="O710" s="78"/>
      <c r="P710" s="78"/>
      <c r="Q710" s="78"/>
      <c r="R710" s="78"/>
      <c r="S710" s="78"/>
      <c r="T710" s="79"/>
      <c r="AT710" s="16" t="s">
        <v>142</v>
      </c>
      <c r="AU710" s="16" t="s">
        <v>81</v>
      </c>
    </row>
    <row r="711" s="1" customFormat="1" ht="22.5" customHeight="1">
      <c r="B711" s="37"/>
      <c r="C711" s="206" t="s">
        <v>768</v>
      </c>
      <c r="D711" s="206" t="s">
        <v>135</v>
      </c>
      <c r="E711" s="207" t="s">
        <v>769</v>
      </c>
      <c r="F711" s="208" t="s">
        <v>770</v>
      </c>
      <c r="G711" s="209" t="s">
        <v>636</v>
      </c>
      <c r="H711" s="210">
        <v>2</v>
      </c>
      <c r="I711" s="211"/>
      <c r="J711" s="212">
        <f>ROUND(I711*H711,2)</f>
        <v>0</v>
      </c>
      <c r="K711" s="208" t="s">
        <v>1</v>
      </c>
      <c r="L711" s="42"/>
      <c r="M711" s="213" t="s">
        <v>1</v>
      </c>
      <c r="N711" s="214" t="s">
        <v>43</v>
      </c>
      <c r="O711" s="78"/>
      <c r="P711" s="215">
        <f>O711*H711</f>
        <v>0</v>
      </c>
      <c r="Q711" s="215">
        <v>0</v>
      </c>
      <c r="R711" s="215">
        <f>Q711*H711</f>
        <v>0</v>
      </c>
      <c r="S711" s="215">
        <v>0</v>
      </c>
      <c r="T711" s="216">
        <f>S711*H711</f>
        <v>0</v>
      </c>
      <c r="AR711" s="16" t="s">
        <v>140</v>
      </c>
      <c r="AT711" s="16" t="s">
        <v>135</v>
      </c>
      <c r="AU711" s="16" t="s">
        <v>81</v>
      </c>
      <c r="AY711" s="16" t="s">
        <v>133</v>
      </c>
      <c r="BE711" s="217">
        <f>IF(N711="základní",J711,0)</f>
        <v>0</v>
      </c>
      <c r="BF711" s="217">
        <f>IF(N711="snížená",J711,0)</f>
        <v>0</v>
      </c>
      <c r="BG711" s="217">
        <f>IF(N711="zákl. přenesená",J711,0)</f>
        <v>0</v>
      </c>
      <c r="BH711" s="217">
        <f>IF(N711="sníž. přenesená",J711,0)</f>
        <v>0</v>
      </c>
      <c r="BI711" s="217">
        <f>IF(N711="nulová",J711,0)</f>
        <v>0</v>
      </c>
      <c r="BJ711" s="16" t="s">
        <v>79</v>
      </c>
      <c r="BK711" s="217">
        <f>ROUND(I711*H711,2)</f>
        <v>0</v>
      </c>
      <c r="BL711" s="16" t="s">
        <v>140</v>
      </c>
      <c r="BM711" s="16" t="s">
        <v>771</v>
      </c>
    </row>
    <row r="712" s="1" customFormat="1">
      <c r="B712" s="37"/>
      <c r="C712" s="38"/>
      <c r="D712" s="218" t="s">
        <v>142</v>
      </c>
      <c r="E712" s="38"/>
      <c r="F712" s="219" t="s">
        <v>772</v>
      </c>
      <c r="G712" s="38"/>
      <c r="H712" s="38"/>
      <c r="I712" s="131"/>
      <c r="J712" s="38"/>
      <c r="K712" s="38"/>
      <c r="L712" s="42"/>
      <c r="M712" s="220"/>
      <c r="N712" s="78"/>
      <c r="O712" s="78"/>
      <c r="P712" s="78"/>
      <c r="Q712" s="78"/>
      <c r="R712" s="78"/>
      <c r="S712" s="78"/>
      <c r="T712" s="79"/>
      <c r="AT712" s="16" t="s">
        <v>142</v>
      </c>
      <c r="AU712" s="16" t="s">
        <v>81</v>
      </c>
    </row>
    <row r="713" s="1" customFormat="1" ht="16.5" customHeight="1">
      <c r="B713" s="37"/>
      <c r="C713" s="206" t="s">
        <v>773</v>
      </c>
      <c r="D713" s="206" t="s">
        <v>135</v>
      </c>
      <c r="E713" s="207" t="s">
        <v>774</v>
      </c>
      <c r="F713" s="208" t="s">
        <v>775</v>
      </c>
      <c r="G713" s="209" t="s">
        <v>636</v>
      </c>
      <c r="H713" s="210">
        <v>2</v>
      </c>
      <c r="I713" s="211"/>
      <c r="J713" s="212">
        <f>ROUND(I713*H713,2)</f>
        <v>0</v>
      </c>
      <c r="K713" s="208" t="s">
        <v>1</v>
      </c>
      <c r="L713" s="42"/>
      <c r="M713" s="213" t="s">
        <v>1</v>
      </c>
      <c r="N713" s="214" t="s">
        <v>43</v>
      </c>
      <c r="O713" s="78"/>
      <c r="P713" s="215">
        <f>O713*H713</f>
        <v>0</v>
      </c>
      <c r="Q713" s="215">
        <v>0</v>
      </c>
      <c r="R713" s="215">
        <f>Q713*H713</f>
        <v>0</v>
      </c>
      <c r="S713" s="215">
        <v>0</v>
      </c>
      <c r="T713" s="216">
        <f>S713*H713</f>
        <v>0</v>
      </c>
      <c r="AR713" s="16" t="s">
        <v>140</v>
      </c>
      <c r="AT713" s="16" t="s">
        <v>135</v>
      </c>
      <c r="AU713" s="16" t="s">
        <v>81</v>
      </c>
      <c r="AY713" s="16" t="s">
        <v>133</v>
      </c>
      <c r="BE713" s="217">
        <f>IF(N713="základní",J713,0)</f>
        <v>0</v>
      </c>
      <c r="BF713" s="217">
        <f>IF(N713="snížená",J713,0)</f>
        <v>0</v>
      </c>
      <c r="BG713" s="217">
        <f>IF(N713="zákl. přenesená",J713,0)</f>
        <v>0</v>
      </c>
      <c r="BH713" s="217">
        <f>IF(N713="sníž. přenesená",J713,0)</f>
        <v>0</v>
      </c>
      <c r="BI713" s="217">
        <f>IF(N713="nulová",J713,0)</f>
        <v>0</v>
      </c>
      <c r="BJ713" s="16" t="s">
        <v>79</v>
      </c>
      <c r="BK713" s="217">
        <f>ROUND(I713*H713,2)</f>
        <v>0</v>
      </c>
      <c r="BL713" s="16" t="s">
        <v>140</v>
      </c>
      <c r="BM713" s="16" t="s">
        <v>776</v>
      </c>
    </row>
    <row r="714" s="1" customFormat="1">
      <c r="B714" s="37"/>
      <c r="C714" s="38"/>
      <c r="D714" s="218" t="s">
        <v>142</v>
      </c>
      <c r="E714" s="38"/>
      <c r="F714" s="219" t="s">
        <v>775</v>
      </c>
      <c r="G714" s="38"/>
      <c r="H714" s="38"/>
      <c r="I714" s="131"/>
      <c r="J714" s="38"/>
      <c r="K714" s="38"/>
      <c r="L714" s="42"/>
      <c r="M714" s="220"/>
      <c r="N714" s="78"/>
      <c r="O714" s="78"/>
      <c r="P714" s="78"/>
      <c r="Q714" s="78"/>
      <c r="R714" s="78"/>
      <c r="S714" s="78"/>
      <c r="T714" s="79"/>
      <c r="AT714" s="16" t="s">
        <v>142</v>
      </c>
      <c r="AU714" s="16" t="s">
        <v>81</v>
      </c>
    </row>
    <row r="715" s="1" customFormat="1" ht="16.5" customHeight="1">
      <c r="B715" s="37"/>
      <c r="C715" s="206" t="s">
        <v>777</v>
      </c>
      <c r="D715" s="206" t="s">
        <v>135</v>
      </c>
      <c r="E715" s="207" t="s">
        <v>778</v>
      </c>
      <c r="F715" s="208" t="s">
        <v>779</v>
      </c>
      <c r="G715" s="209" t="s">
        <v>636</v>
      </c>
      <c r="H715" s="210">
        <v>1</v>
      </c>
      <c r="I715" s="211"/>
      <c r="J715" s="212">
        <f>ROUND(I715*H715,2)</f>
        <v>0</v>
      </c>
      <c r="K715" s="208" t="s">
        <v>1</v>
      </c>
      <c r="L715" s="42"/>
      <c r="M715" s="213" t="s">
        <v>1</v>
      </c>
      <c r="N715" s="214" t="s">
        <v>43</v>
      </c>
      <c r="O715" s="78"/>
      <c r="P715" s="215">
        <f>O715*H715</f>
        <v>0</v>
      </c>
      <c r="Q715" s="215">
        <v>0</v>
      </c>
      <c r="R715" s="215">
        <f>Q715*H715</f>
        <v>0</v>
      </c>
      <c r="S715" s="215">
        <v>0</v>
      </c>
      <c r="T715" s="216">
        <f>S715*H715</f>
        <v>0</v>
      </c>
      <c r="AR715" s="16" t="s">
        <v>140</v>
      </c>
      <c r="AT715" s="16" t="s">
        <v>135</v>
      </c>
      <c r="AU715" s="16" t="s">
        <v>81</v>
      </c>
      <c r="AY715" s="16" t="s">
        <v>133</v>
      </c>
      <c r="BE715" s="217">
        <f>IF(N715="základní",J715,0)</f>
        <v>0</v>
      </c>
      <c r="BF715" s="217">
        <f>IF(N715="snížená",J715,0)</f>
        <v>0</v>
      </c>
      <c r="BG715" s="217">
        <f>IF(N715="zákl. přenesená",J715,0)</f>
        <v>0</v>
      </c>
      <c r="BH715" s="217">
        <f>IF(N715="sníž. přenesená",J715,0)</f>
        <v>0</v>
      </c>
      <c r="BI715" s="217">
        <f>IF(N715="nulová",J715,0)</f>
        <v>0</v>
      </c>
      <c r="BJ715" s="16" t="s">
        <v>79</v>
      </c>
      <c r="BK715" s="217">
        <f>ROUND(I715*H715,2)</f>
        <v>0</v>
      </c>
      <c r="BL715" s="16" t="s">
        <v>140</v>
      </c>
      <c r="BM715" s="16" t="s">
        <v>780</v>
      </c>
    </row>
    <row r="716" s="1" customFormat="1">
      <c r="B716" s="37"/>
      <c r="C716" s="38"/>
      <c r="D716" s="218" t="s">
        <v>142</v>
      </c>
      <c r="E716" s="38"/>
      <c r="F716" s="219" t="s">
        <v>781</v>
      </c>
      <c r="G716" s="38"/>
      <c r="H716" s="38"/>
      <c r="I716" s="131"/>
      <c r="J716" s="38"/>
      <c r="K716" s="38"/>
      <c r="L716" s="42"/>
      <c r="M716" s="220"/>
      <c r="N716" s="78"/>
      <c r="O716" s="78"/>
      <c r="P716" s="78"/>
      <c r="Q716" s="78"/>
      <c r="R716" s="78"/>
      <c r="S716" s="78"/>
      <c r="T716" s="79"/>
      <c r="AT716" s="16" t="s">
        <v>142</v>
      </c>
      <c r="AU716" s="16" t="s">
        <v>81</v>
      </c>
    </row>
    <row r="717" s="1" customFormat="1" ht="16.5" customHeight="1">
      <c r="B717" s="37"/>
      <c r="C717" s="206" t="s">
        <v>782</v>
      </c>
      <c r="D717" s="206" t="s">
        <v>135</v>
      </c>
      <c r="E717" s="207" t="s">
        <v>783</v>
      </c>
      <c r="F717" s="208" t="s">
        <v>784</v>
      </c>
      <c r="G717" s="209" t="s">
        <v>636</v>
      </c>
      <c r="H717" s="210">
        <v>2</v>
      </c>
      <c r="I717" s="211"/>
      <c r="J717" s="212">
        <f>ROUND(I717*H717,2)</f>
        <v>0</v>
      </c>
      <c r="K717" s="208" t="s">
        <v>1</v>
      </c>
      <c r="L717" s="42"/>
      <c r="M717" s="213" t="s">
        <v>1</v>
      </c>
      <c r="N717" s="214" t="s">
        <v>43</v>
      </c>
      <c r="O717" s="78"/>
      <c r="P717" s="215">
        <f>O717*H717</f>
        <v>0</v>
      </c>
      <c r="Q717" s="215">
        <v>0</v>
      </c>
      <c r="R717" s="215">
        <f>Q717*H717</f>
        <v>0</v>
      </c>
      <c r="S717" s="215">
        <v>0</v>
      </c>
      <c r="T717" s="216">
        <f>S717*H717</f>
        <v>0</v>
      </c>
      <c r="AR717" s="16" t="s">
        <v>140</v>
      </c>
      <c r="AT717" s="16" t="s">
        <v>135</v>
      </c>
      <c r="AU717" s="16" t="s">
        <v>81</v>
      </c>
      <c r="AY717" s="16" t="s">
        <v>133</v>
      </c>
      <c r="BE717" s="217">
        <f>IF(N717="základní",J717,0)</f>
        <v>0</v>
      </c>
      <c r="BF717" s="217">
        <f>IF(N717="snížená",J717,0)</f>
        <v>0</v>
      </c>
      <c r="BG717" s="217">
        <f>IF(N717="zákl. přenesená",J717,0)</f>
        <v>0</v>
      </c>
      <c r="BH717" s="217">
        <f>IF(N717="sníž. přenesená",J717,0)</f>
        <v>0</v>
      </c>
      <c r="BI717" s="217">
        <f>IF(N717="nulová",J717,0)</f>
        <v>0</v>
      </c>
      <c r="BJ717" s="16" t="s">
        <v>79</v>
      </c>
      <c r="BK717" s="217">
        <f>ROUND(I717*H717,2)</f>
        <v>0</v>
      </c>
      <c r="BL717" s="16" t="s">
        <v>140</v>
      </c>
      <c r="BM717" s="16" t="s">
        <v>785</v>
      </c>
    </row>
    <row r="718" s="1" customFormat="1">
      <c r="B718" s="37"/>
      <c r="C718" s="38"/>
      <c r="D718" s="218" t="s">
        <v>142</v>
      </c>
      <c r="E718" s="38"/>
      <c r="F718" s="219" t="s">
        <v>786</v>
      </c>
      <c r="G718" s="38"/>
      <c r="H718" s="38"/>
      <c r="I718" s="131"/>
      <c r="J718" s="38"/>
      <c r="K718" s="38"/>
      <c r="L718" s="42"/>
      <c r="M718" s="220"/>
      <c r="N718" s="78"/>
      <c r="O718" s="78"/>
      <c r="P718" s="78"/>
      <c r="Q718" s="78"/>
      <c r="R718" s="78"/>
      <c r="S718" s="78"/>
      <c r="T718" s="79"/>
      <c r="AT718" s="16" t="s">
        <v>142</v>
      </c>
      <c r="AU718" s="16" t="s">
        <v>81</v>
      </c>
    </row>
    <row r="719" s="1" customFormat="1" ht="16.5" customHeight="1">
      <c r="B719" s="37"/>
      <c r="C719" s="206" t="s">
        <v>787</v>
      </c>
      <c r="D719" s="206" t="s">
        <v>135</v>
      </c>
      <c r="E719" s="207" t="s">
        <v>788</v>
      </c>
      <c r="F719" s="208" t="s">
        <v>789</v>
      </c>
      <c r="G719" s="209" t="s">
        <v>636</v>
      </c>
      <c r="H719" s="210">
        <v>10</v>
      </c>
      <c r="I719" s="211"/>
      <c r="J719" s="212">
        <f>ROUND(I719*H719,2)</f>
        <v>0</v>
      </c>
      <c r="K719" s="208" t="s">
        <v>790</v>
      </c>
      <c r="L719" s="42"/>
      <c r="M719" s="213" t="s">
        <v>1</v>
      </c>
      <c r="N719" s="214" t="s">
        <v>43</v>
      </c>
      <c r="O719" s="78"/>
      <c r="P719" s="215">
        <f>O719*H719</f>
        <v>0</v>
      </c>
      <c r="Q719" s="215">
        <v>0.088319999999999996</v>
      </c>
      <c r="R719" s="215">
        <f>Q719*H719</f>
        <v>0.88319999999999999</v>
      </c>
      <c r="S719" s="215">
        <v>0</v>
      </c>
      <c r="T719" s="216">
        <f>S719*H719</f>
        <v>0</v>
      </c>
      <c r="AR719" s="16" t="s">
        <v>140</v>
      </c>
      <c r="AT719" s="16" t="s">
        <v>135</v>
      </c>
      <c r="AU719" s="16" t="s">
        <v>81</v>
      </c>
      <c r="AY719" s="16" t="s">
        <v>133</v>
      </c>
      <c r="BE719" s="217">
        <f>IF(N719="základní",J719,0)</f>
        <v>0</v>
      </c>
      <c r="BF719" s="217">
        <f>IF(N719="snížená",J719,0)</f>
        <v>0</v>
      </c>
      <c r="BG719" s="217">
        <f>IF(N719="zákl. přenesená",J719,0)</f>
        <v>0</v>
      </c>
      <c r="BH719" s="217">
        <f>IF(N719="sníž. přenesená",J719,0)</f>
        <v>0</v>
      </c>
      <c r="BI719" s="217">
        <f>IF(N719="nulová",J719,0)</f>
        <v>0</v>
      </c>
      <c r="BJ719" s="16" t="s">
        <v>79</v>
      </c>
      <c r="BK719" s="217">
        <f>ROUND(I719*H719,2)</f>
        <v>0</v>
      </c>
      <c r="BL719" s="16" t="s">
        <v>140</v>
      </c>
      <c r="BM719" s="16" t="s">
        <v>791</v>
      </c>
    </row>
    <row r="720" s="1" customFormat="1">
      <c r="B720" s="37"/>
      <c r="C720" s="38"/>
      <c r="D720" s="218" t="s">
        <v>142</v>
      </c>
      <c r="E720" s="38"/>
      <c r="F720" s="219" t="s">
        <v>792</v>
      </c>
      <c r="G720" s="38"/>
      <c r="H720" s="38"/>
      <c r="I720" s="131"/>
      <c r="J720" s="38"/>
      <c r="K720" s="38"/>
      <c r="L720" s="42"/>
      <c r="M720" s="220"/>
      <c r="N720" s="78"/>
      <c r="O720" s="78"/>
      <c r="P720" s="78"/>
      <c r="Q720" s="78"/>
      <c r="R720" s="78"/>
      <c r="S720" s="78"/>
      <c r="T720" s="79"/>
      <c r="AT720" s="16" t="s">
        <v>142</v>
      </c>
      <c r="AU720" s="16" t="s">
        <v>81</v>
      </c>
    </row>
    <row r="721" s="1" customFormat="1" ht="16.5" customHeight="1">
      <c r="B721" s="37"/>
      <c r="C721" s="206" t="s">
        <v>793</v>
      </c>
      <c r="D721" s="206" t="s">
        <v>135</v>
      </c>
      <c r="E721" s="207" t="s">
        <v>794</v>
      </c>
      <c r="F721" s="208" t="s">
        <v>795</v>
      </c>
      <c r="G721" s="209" t="s">
        <v>636</v>
      </c>
      <c r="H721" s="210">
        <v>16</v>
      </c>
      <c r="I721" s="211"/>
      <c r="J721" s="212">
        <f>ROUND(I721*H721,2)</f>
        <v>0</v>
      </c>
      <c r="K721" s="208" t="s">
        <v>790</v>
      </c>
      <c r="L721" s="42"/>
      <c r="M721" s="213" t="s">
        <v>1</v>
      </c>
      <c r="N721" s="214" t="s">
        <v>43</v>
      </c>
      <c r="O721" s="78"/>
      <c r="P721" s="215">
        <f>O721*H721</f>
        <v>0</v>
      </c>
      <c r="Q721" s="215">
        <v>0.17663999999999999</v>
      </c>
      <c r="R721" s="215">
        <f>Q721*H721</f>
        <v>2.8262399999999999</v>
      </c>
      <c r="S721" s="215">
        <v>0</v>
      </c>
      <c r="T721" s="216">
        <f>S721*H721</f>
        <v>0</v>
      </c>
      <c r="AR721" s="16" t="s">
        <v>140</v>
      </c>
      <c r="AT721" s="16" t="s">
        <v>135</v>
      </c>
      <c r="AU721" s="16" t="s">
        <v>81</v>
      </c>
      <c r="AY721" s="16" t="s">
        <v>133</v>
      </c>
      <c r="BE721" s="217">
        <f>IF(N721="základní",J721,0)</f>
        <v>0</v>
      </c>
      <c r="BF721" s="217">
        <f>IF(N721="snížená",J721,0)</f>
        <v>0</v>
      </c>
      <c r="BG721" s="217">
        <f>IF(N721="zákl. přenesená",J721,0)</f>
        <v>0</v>
      </c>
      <c r="BH721" s="217">
        <f>IF(N721="sníž. přenesená",J721,0)</f>
        <v>0</v>
      </c>
      <c r="BI721" s="217">
        <f>IF(N721="nulová",J721,0)</f>
        <v>0</v>
      </c>
      <c r="BJ721" s="16" t="s">
        <v>79</v>
      </c>
      <c r="BK721" s="217">
        <f>ROUND(I721*H721,2)</f>
        <v>0</v>
      </c>
      <c r="BL721" s="16" t="s">
        <v>140</v>
      </c>
      <c r="BM721" s="16" t="s">
        <v>796</v>
      </c>
    </row>
    <row r="722" s="1" customFormat="1">
      <c r="B722" s="37"/>
      <c r="C722" s="38"/>
      <c r="D722" s="218" t="s">
        <v>142</v>
      </c>
      <c r="E722" s="38"/>
      <c r="F722" s="219" t="s">
        <v>797</v>
      </c>
      <c r="G722" s="38"/>
      <c r="H722" s="38"/>
      <c r="I722" s="131"/>
      <c r="J722" s="38"/>
      <c r="K722" s="38"/>
      <c r="L722" s="42"/>
      <c r="M722" s="220"/>
      <c r="N722" s="78"/>
      <c r="O722" s="78"/>
      <c r="P722" s="78"/>
      <c r="Q722" s="78"/>
      <c r="R722" s="78"/>
      <c r="S722" s="78"/>
      <c r="T722" s="79"/>
      <c r="AT722" s="16" t="s">
        <v>142</v>
      </c>
      <c r="AU722" s="16" t="s">
        <v>81</v>
      </c>
    </row>
    <row r="723" s="1" customFormat="1" ht="16.5" customHeight="1">
      <c r="B723" s="37"/>
      <c r="C723" s="206" t="s">
        <v>798</v>
      </c>
      <c r="D723" s="206" t="s">
        <v>135</v>
      </c>
      <c r="E723" s="207" t="s">
        <v>799</v>
      </c>
      <c r="F723" s="208" t="s">
        <v>800</v>
      </c>
      <c r="G723" s="209" t="s">
        <v>636</v>
      </c>
      <c r="H723" s="210">
        <v>4</v>
      </c>
      <c r="I723" s="211"/>
      <c r="J723" s="212">
        <f>ROUND(I723*H723,2)</f>
        <v>0</v>
      </c>
      <c r="K723" s="208" t="s">
        <v>790</v>
      </c>
      <c r="L723" s="42"/>
      <c r="M723" s="213" t="s">
        <v>1</v>
      </c>
      <c r="N723" s="214" t="s">
        <v>43</v>
      </c>
      <c r="O723" s="78"/>
      <c r="P723" s="215">
        <f>O723*H723</f>
        <v>0</v>
      </c>
      <c r="Q723" s="215">
        <v>0.26495999999999997</v>
      </c>
      <c r="R723" s="215">
        <f>Q723*H723</f>
        <v>1.0598399999999999</v>
      </c>
      <c r="S723" s="215">
        <v>0</v>
      </c>
      <c r="T723" s="216">
        <f>S723*H723</f>
        <v>0</v>
      </c>
      <c r="AR723" s="16" t="s">
        <v>140</v>
      </c>
      <c r="AT723" s="16" t="s">
        <v>135</v>
      </c>
      <c r="AU723" s="16" t="s">
        <v>81</v>
      </c>
      <c r="AY723" s="16" t="s">
        <v>133</v>
      </c>
      <c r="BE723" s="217">
        <f>IF(N723="základní",J723,0)</f>
        <v>0</v>
      </c>
      <c r="BF723" s="217">
        <f>IF(N723="snížená",J723,0)</f>
        <v>0</v>
      </c>
      <c r="BG723" s="217">
        <f>IF(N723="zákl. přenesená",J723,0)</f>
        <v>0</v>
      </c>
      <c r="BH723" s="217">
        <f>IF(N723="sníž. přenesená",J723,0)</f>
        <v>0</v>
      </c>
      <c r="BI723" s="217">
        <f>IF(N723="nulová",J723,0)</f>
        <v>0</v>
      </c>
      <c r="BJ723" s="16" t="s">
        <v>79</v>
      </c>
      <c r="BK723" s="217">
        <f>ROUND(I723*H723,2)</f>
        <v>0</v>
      </c>
      <c r="BL723" s="16" t="s">
        <v>140</v>
      </c>
      <c r="BM723" s="16" t="s">
        <v>801</v>
      </c>
    </row>
    <row r="724" s="1" customFormat="1">
      <c r="B724" s="37"/>
      <c r="C724" s="38"/>
      <c r="D724" s="218" t="s">
        <v>142</v>
      </c>
      <c r="E724" s="38"/>
      <c r="F724" s="219" t="s">
        <v>802</v>
      </c>
      <c r="G724" s="38"/>
      <c r="H724" s="38"/>
      <c r="I724" s="131"/>
      <c r="J724" s="38"/>
      <c r="K724" s="38"/>
      <c r="L724" s="42"/>
      <c r="M724" s="220"/>
      <c r="N724" s="78"/>
      <c r="O724" s="78"/>
      <c r="P724" s="78"/>
      <c r="Q724" s="78"/>
      <c r="R724" s="78"/>
      <c r="S724" s="78"/>
      <c r="T724" s="79"/>
      <c r="AT724" s="16" t="s">
        <v>142</v>
      </c>
      <c r="AU724" s="16" t="s">
        <v>81</v>
      </c>
    </row>
    <row r="725" s="1" customFormat="1" ht="16.5" customHeight="1">
      <c r="B725" s="37"/>
      <c r="C725" s="206" t="s">
        <v>803</v>
      </c>
      <c r="D725" s="206" t="s">
        <v>135</v>
      </c>
      <c r="E725" s="207" t="s">
        <v>804</v>
      </c>
      <c r="F725" s="208" t="s">
        <v>805</v>
      </c>
      <c r="G725" s="209" t="s">
        <v>636</v>
      </c>
      <c r="H725" s="210">
        <v>88</v>
      </c>
      <c r="I725" s="211"/>
      <c r="J725" s="212">
        <f>ROUND(I725*H725,2)</f>
        <v>0</v>
      </c>
      <c r="K725" s="208" t="s">
        <v>139</v>
      </c>
      <c r="L725" s="42"/>
      <c r="M725" s="213" t="s">
        <v>1</v>
      </c>
      <c r="N725" s="214" t="s">
        <v>43</v>
      </c>
      <c r="O725" s="78"/>
      <c r="P725" s="215">
        <f>O725*H725</f>
        <v>0</v>
      </c>
      <c r="Q725" s="215">
        <v>0.0091800000000000007</v>
      </c>
      <c r="R725" s="215">
        <f>Q725*H725</f>
        <v>0.80784000000000011</v>
      </c>
      <c r="S725" s="215">
        <v>0</v>
      </c>
      <c r="T725" s="216">
        <f>S725*H725</f>
        <v>0</v>
      </c>
      <c r="AR725" s="16" t="s">
        <v>140</v>
      </c>
      <c r="AT725" s="16" t="s">
        <v>135</v>
      </c>
      <c r="AU725" s="16" t="s">
        <v>81</v>
      </c>
      <c r="AY725" s="16" t="s">
        <v>133</v>
      </c>
      <c r="BE725" s="217">
        <f>IF(N725="základní",J725,0)</f>
        <v>0</v>
      </c>
      <c r="BF725" s="217">
        <f>IF(N725="snížená",J725,0)</f>
        <v>0</v>
      </c>
      <c r="BG725" s="217">
        <f>IF(N725="zákl. přenesená",J725,0)</f>
        <v>0</v>
      </c>
      <c r="BH725" s="217">
        <f>IF(N725="sníž. přenesená",J725,0)</f>
        <v>0</v>
      </c>
      <c r="BI725" s="217">
        <f>IF(N725="nulová",J725,0)</f>
        <v>0</v>
      </c>
      <c r="BJ725" s="16" t="s">
        <v>79</v>
      </c>
      <c r="BK725" s="217">
        <f>ROUND(I725*H725,2)</f>
        <v>0</v>
      </c>
      <c r="BL725" s="16" t="s">
        <v>140</v>
      </c>
      <c r="BM725" s="16" t="s">
        <v>806</v>
      </c>
    </row>
    <row r="726" s="1" customFormat="1">
      <c r="B726" s="37"/>
      <c r="C726" s="38"/>
      <c r="D726" s="218" t="s">
        <v>142</v>
      </c>
      <c r="E726" s="38"/>
      <c r="F726" s="219" t="s">
        <v>805</v>
      </c>
      <c r="G726" s="38"/>
      <c r="H726" s="38"/>
      <c r="I726" s="131"/>
      <c r="J726" s="38"/>
      <c r="K726" s="38"/>
      <c r="L726" s="42"/>
      <c r="M726" s="220"/>
      <c r="N726" s="78"/>
      <c r="O726" s="78"/>
      <c r="P726" s="78"/>
      <c r="Q726" s="78"/>
      <c r="R726" s="78"/>
      <c r="S726" s="78"/>
      <c r="T726" s="79"/>
      <c r="AT726" s="16" t="s">
        <v>142</v>
      </c>
      <c r="AU726" s="16" t="s">
        <v>81</v>
      </c>
    </row>
    <row r="727" s="1" customFormat="1" ht="16.5" customHeight="1">
      <c r="B727" s="37"/>
      <c r="C727" s="253" t="s">
        <v>807</v>
      </c>
      <c r="D727" s="253" t="s">
        <v>499</v>
      </c>
      <c r="E727" s="254" t="s">
        <v>808</v>
      </c>
      <c r="F727" s="255" t="s">
        <v>809</v>
      </c>
      <c r="G727" s="256" t="s">
        <v>636</v>
      </c>
      <c r="H727" s="257">
        <v>24</v>
      </c>
      <c r="I727" s="258"/>
      <c r="J727" s="259">
        <f>ROUND(I727*H727,2)</f>
        <v>0</v>
      </c>
      <c r="K727" s="255" t="s">
        <v>139</v>
      </c>
      <c r="L727" s="260"/>
      <c r="M727" s="261" t="s">
        <v>1</v>
      </c>
      <c r="N727" s="262" t="s">
        <v>43</v>
      </c>
      <c r="O727" s="78"/>
      <c r="P727" s="215">
        <f>O727*H727</f>
        <v>0</v>
      </c>
      <c r="Q727" s="215">
        <v>0.185</v>
      </c>
      <c r="R727" s="215">
        <f>Q727*H727</f>
        <v>4.4399999999999995</v>
      </c>
      <c r="S727" s="215">
        <v>0</v>
      </c>
      <c r="T727" s="216">
        <f>S727*H727</f>
        <v>0</v>
      </c>
      <c r="AR727" s="16" t="s">
        <v>188</v>
      </c>
      <c r="AT727" s="16" t="s">
        <v>499</v>
      </c>
      <c r="AU727" s="16" t="s">
        <v>81</v>
      </c>
      <c r="AY727" s="16" t="s">
        <v>133</v>
      </c>
      <c r="BE727" s="217">
        <f>IF(N727="základní",J727,0)</f>
        <v>0</v>
      </c>
      <c r="BF727" s="217">
        <f>IF(N727="snížená",J727,0)</f>
        <v>0</v>
      </c>
      <c r="BG727" s="217">
        <f>IF(N727="zákl. přenesená",J727,0)</f>
        <v>0</v>
      </c>
      <c r="BH727" s="217">
        <f>IF(N727="sníž. přenesená",J727,0)</f>
        <v>0</v>
      </c>
      <c r="BI727" s="217">
        <f>IF(N727="nulová",J727,0)</f>
        <v>0</v>
      </c>
      <c r="BJ727" s="16" t="s">
        <v>79</v>
      </c>
      <c r="BK727" s="217">
        <f>ROUND(I727*H727,2)</f>
        <v>0</v>
      </c>
      <c r="BL727" s="16" t="s">
        <v>140</v>
      </c>
      <c r="BM727" s="16" t="s">
        <v>810</v>
      </c>
    </row>
    <row r="728" s="1" customFormat="1">
      <c r="B728" s="37"/>
      <c r="C728" s="38"/>
      <c r="D728" s="218" t="s">
        <v>142</v>
      </c>
      <c r="E728" s="38"/>
      <c r="F728" s="219" t="s">
        <v>811</v>
      </c>
      <c r="G728" s="38"/>
      <c r="H728" s="38"/>
      <c r="I728" s="131"/>
      <c r="J728" s="38"/>
      <c r="K728" s="38"/>
      <c r="L728" s="42"/>
      <c r="M728" s="220"/>
      <c r="N728" s="78"/>
      <c r="O728" s="78"/>
      <c r="P728" s="78"/>
      <c r="Q728" s="78"/>
      <c r="R728" s="78"/>
      <c r="S728" s="78"/>
      <c r="T728" s="79"/>
      <c r="AT728" s="16" t="s">
        <v>142</v>
      </c>
      <c r="AU728" s="16" t="s">
        <v>81</v>
      </c>
    </row>
    <row r="729" s="1" customFormat="1" ht="16.5" customHeight="1">
      <c r="B729" s="37"/>
      <c r="C729" s="253" t="s">
        <v>812</v>
      </c>
      <c r="D729" s="253" t="s">
        <v>499</v>
      </c>
      <c r="E729" s="254" t="s">
        <v>813</v>
      </c>
      <c r="F729" s="255" t="s">
        <v>814</v>
      </c>
      <c r="G729" s="256" t="s">
        <v>636</v>
      </c>
      <c r="H729" s="257">
        <v>64</v>
      </c>
      <c r="I729" s="258"/>
      <c r="J729" s="259">
        <f>ROUND(I729*H729,2)</f>
        <v>0</v>
      </c>
      <c r="K729" s="255" t="s">
        <v>139</v>
      </c>
      <c r="L729" s="260"/>
      <c r="M729" s="261" t="s">
        <v>1</v>
      </c>
      <c r="N729" s="262" t="s">
        <v>43</v>
      </c>
      <c r="O729" s="78"/>
      <c r="P729" s="215">
        <f>O729*H729</f>
        <v>0</v>
      </c>
      <c r="Q729" s="215">
        <v>0.37</v>
      </c>
      <c r="R729" s="215">
        <f>Q729*H729</f>
        <v>23.68</v>
      </c>
      <c r="S729" s="215">
        <v>0</v>
      </c>
      <c r="T729" s="216">
        <f>S729*H729</f>
        <v>0</v>
      </c>
      <c r="AR729" s="16" t="s">
        <v>188</v>
      </c>
      <c r="AT729" s="16" t="s">
        <v>499</v>
      </c>
      <c r="AU729" s="16" t="s">
        <v>81</v>
      </c>
      <c r="AY729" s="16" t="s">
        <v>133</v>
      </c>
      <c r="BE729" s="217">
        <f>IF(N729="základní",J729,0)</f>
        <v>0</v>
      </c>
      <c r="BF729" s="217">
        <f>IF(N729="snížená",J729,0)</f>
        <v>0</v>
      </c>
      <c r="BG729" s="217">
        <f>IF(N729="zákl. přenesená",J729,0)</f>
        <v>0</v>
      </c>
      <c r="BH729" s="217">
        <f>IF(N729="sníž. přenesená",J729,0)</f>
        <v>0</v>
      </c>
      <c r="BI729" s="217">
        <f>IF(N729="nulová",J729,0)</f>
        <v>0</v>
      </c>
      <c r="BJ729" s="16" t="s">
        <v>79</v>
      </c>
      <c r="BK729" s="217">
        <f>ROUND(I729*H729,2)</f>
        <v>0</v>
      </c>
      <c r="BL729" s="16" t="s">
        <v>140</v>
      </c>
      <c r="BM729" s="16" t="s">
        <v>815</v>
      </c>
    </row>
    <row r="730" s="1" customFormat="1">
      <c r="B730" s="37"/>
      <c r="C730" s="38"/>
      <c r="D730" s="218" t="s">
        <v>142</v>
      </c>
      <c r="E730" s="38"/>
      <c r="F730" s="219" t="s">
        <v>816</v>
      </c>
      <c r="G730" s="38"/>
      <c r="H730" s="38"/>
      <c r="I730" s="131"/>
      <c r="J730" s="38"/>
      <c r="K730" s="38"/>
      <c r="L730" s="42"/>
      <c r="M730" s="220"/>
      <c r="N730" s="78"/>
      <c r="O730" s="78"/>
      <c r="P730" s="78"/>
      <c r="Q730" s="78"/>
      <c r="R730" s="78"/>
      <c r="S730" s="78"/>
      <c r="T730" s="79"/>
      <c r="AT730" s="16" t="s">
        <v>142</v>
      </c>
      <c r="AU730" s="16" t="s">
        <v>81</v>
      </c>
    </row>
    <row r="731" s="1" customFormat="1" ht="16.5" customHeight="1">
      <c r="B731" s="37"/>
      <c r="C731" s="206" t="s">
        <v>817</v>
      </c>
      <c r="D731" s="206" t="s">
        <v>135</v>
      </c>
      <c r="E731" s="207" t="s">
        <v>818</v>
      </c>
      <c r="F731" s="208" t="s">
        <v>819</v>
      </c>
      <c r="G731" s="209" t="s">
        <v>636</v>
      </c>
      <c r="H731" s="210">
        <v>35</v>
      </c>
      <c r="I731" s="211"/>
      <c r="J731" s="212">
        <f>ROUND(I731*H731,2)</f>
        <v>0</v>
      </c>
      <c r="K731" s="208" t="s">
        <v>139</v>
      </c>
      <c r="L731" s="42"/>
      <c r="M731" s="213" t="s">
        <v>1</v>
      </c>
      <c r="N731" s="214" t="s">
        <v>43</v>
      </c>
      <c r="O731" s="78"/>
      <c r="P731" s="215">
        <f>O731*H731</f>
        <v>0</v>
      </c>
      <c r="Q731" s="215">
        <v>0.011469999999999999</v>
      </c>
      <c r="R731" s="215">
        <f>Q731*H731</f>
        <v>0.40144999999999997</v>
      </c>
      <c r="S731" s="215">
        <v>0</v>
      </c>
      <c r="T731" s="216">
        <f>S731*H731</f>
        <v>0</v>
      </c>
      <c r="AR731" s="16" t="s">
        <v>140</v>
      </c>
      <c r="AT731" s="16" t="s">
        <v>135</v>
      </c>
      <c r="AU731" s="16" t="s">
        <v>81</v>
      </c>
      <c r="AY731" s="16" t="s">
        <v>133</v>
      </c>
      <c r="BE731" s="217">
        <f>IF(N731="základní",J731,0)</f>
        <v>0</v>
      </c>
      <c r="BF731" s="217">
        <f>IF(N731="snížená",J731,0)</f>
        <v>0</v>
      </c>
      <c r="BG731" s="217">
        <f>IF(N731="zákl. přenesená",J731,0)</f>
        <v>0</v>
      </c>
      <c r="BH731" s="217">
        <f>IF(N731="sníž. přenesená",J731,0)</f>
        <v>0</v>
      </c>
      <c r="BI731" s="217">
        <f>IF(N731="nulová",J731,0)</f>
        <v>0</v>
      </c>
      <c r="BJ731" s="16" t="s">
        <v>79</v>
      </c>
      <c r="BK731" s="217">
        <f>ROUND(I731*H731,2)</f>
        <v>0</v>
      </c>
      <c r="BL731" s="16" t="s">
        <v>140</v>
      </c>
      <c r="BM731" s="16" t="s">
        <v>820</v>
      </c>
    </row>
    <row r="732" s="1" customFormat="1">
      <c r="B732" s="37"/>
      <c r="C732" s="38"/>
      <c r="D732" s="218" t="s">
        <v>142</v>
      </c>
      <c r="E732" s="38"/>
      <c r="F732" s="219" t="s">
        <v>819</v>
      </c>
      <c r="G732" s="38"/>
      <c r="H732" s="38"/>
      <c r="I732" s="131"/>
      <c r="J732" s="38"/>
      <c r="K732" s="38"/>
      <c r="L732" s="42"/>
      <c r="M732" s="220"/>
      <c r="N732" s="78"/>
      <c r="O732" s="78"/>
      <c r="P732" s="78"/>
      <c r="Q732" s="78"/>
      <c r="R732" s="78"/>
      <c r="S732" s="78"/>
      <c r="T732" s="79"/>
      <c r="AT732" s="16" t="s">
        <v>142</v>
      </c>
      <c r="AU732" s="16" t="s">
        <v>81</v>
      </c>
    </row>
    <row r="733" s="1" customFormat="1" ht="16.5" customHeight="1">
      <c r="B733" s="37"/>
      <c r="C733" s="253" t="s">
        <v>821</v>
      </c>
      <c r="D733" s="253" t="s">
        <v>499</v>
      </c>
      <c r="E733" s="254" t="s">
        <v>822</v>
      </c>
      <c r="F733" s="255" t="s">
        <v>823</v>
      </c>
      <c r="G733" s="256" t="s">
        <v>636</v>
      </c>
      <c r="H733" s="257">
        <v>35</v>
      </c>
      <c r="I733" s="258"/>
      <c r="J733" s="259">
        <f>ROUND(I733*H733,2)</f>
        <v>0</v>
      </c>
      <c r="K733" s="255" t="s">
        <v>139</v>
      </c>
      <c r="L733" s="260"/>
      <c r="M733" s="261" t="s">
        <v>1</v>
      </c>
      <c r="N733" s="262" t="s">
        <v>43</v>
      </c>
      <c r="O733" s="78"/>
      <c r="P733" s="215">
        <f>O733*H733</f>
        <v>0</v>
      </c>
      <c r="Q733" s="215">
        <v>0.54800000000000004</v>
      </c>
      <c r="R733" s="215">
        <f>Q733*H733</f>
        <v>19.18</v>
      </c>
      <c r="S733" s="215">
        <v>0</v>
      </c>
      <c r="T733" s="216">
        <f>S733*H733</f>
        <v>0</v>
      </c>
      <c r="AR733" s="16" t="s">
        <v>188</v>
      </c>
      <c r="AT733" s="16" t="s">
        <v>499</v>
      </c>
      <c r="AU733" s="16" t="s">
        <v>81</v>
      </c>
      <c r="AY733" s="16" t="s">
        <v>133</v>
      </c>
      <c r="BE733" s="217">
        <f>IF(N733="základní",J733,0)</f>
        <v>0</v>
      </c>
      <c r="BF733" s="217">
        <f>IF(N733="snížená",J733,0)</f>
        <v>0</v>
      </c>
      <c r="BG733" s="217">
        <f>IF(N733="zákl. přenesená",J733,0)</f>
        <v>0</v>
      </c>
      <c r="BH733" s="217">
        <f>IF(N733="sníž. přenesená",J733,0)</f>
        <v>0</v>
      </c>
      <c r="BI733" s="217">
        <f>IF(N733="nulová",J733,0)</f>
        <v>0</v>
      </c>
      <c r="BJ733" s="16" t="s">
        <v>79</v>
      </c>
      <c r="BK733" s="217">
        <f>ROUND(I733*H733,2)</f>
        <v>0</v>
      </c>
      <c r="BL733" s="16" t="s">
        <v>140</v>
      </c>
      <c r="BM733" s="16" t="s">
        <v>824</v>
      </c>
    </row>
    <row r="734" s="1" customFormat="1">
      <c r="B734" s="37"/>
      <c r="C734" s="38"/>
      <c r="D734" s="218" t="s">
        <v>142</v>
      </c>
      <c r="E734" s="38"/>
      <c r="F734" s="219" t="s">
        <v>823</v>
      </c>
      <c r="G734" s="38"/>
      <c r="H734" s="38"/>
      <c r="I734" s="131"/>
      <c r="J734" s="38"/>
      <c r="K734" s="38"/>
      <c r="L734" s="42"/>
      <c r="M734" s="220"/>
      <c r="N734" s="78"/>
      <c r="O734" s="78"/>
      <c r="P734" s="78"/>
      <c r="Q734" s="78"/>
      <c r="R734" s="78"/>
      <c r="S734" s="78"/>
      <c r="T734" s="79"/>
      <c r="AT734" s="16" t="s">
        <v>142</v>
      </c>
      <c r="AU734" s="16" t="s">
        <v>81</v>
      </c>
    </row>
    <row r="735" s="1" customFormat="1" ht="16.5" customHeight="1">
      <c r="B735" s="37"/>
      <c r="C735" s="206" t="s">
        <v>825</v>
      </c>
      <c r="D735" s="206" t="s">
        <v>135</v>
      </c>
      <c r="E735" s="207" t="s">
        <v>826</v>
      </c>
      <c r="F735" s="208" t="s">
        <v>827</v>
      </c>
      <c r="G735" s="209" t="s">
        <v>636</v>
      </c>
      <c r="H735" s="210">
        <v>35</v>
      </c>
      <c r="I735" s="211"/>
      <c r="J735" s="212">
        <f>ROUND(I735*H735,2)</f>
        <v>0</v>
      </c>
      <c r="K735" s="208" t="s">
        <v>139</v>
      </c>
      <c r="L735" s="42"/>
      <c r="M735" s="213" t="s">
        <v>1</v>
      </c>
      <c r="N735" s="214" t="s">
        <v>43</v>
      </c>
      <c r="O735" s="78"/>
      <c r="P735" s="215">
        <f>O735*H735</f>
        <v>0</v>
      </c>
      <c r="Q735" s="215">
        <v>0.027529999999999999</v>
      </c>
      <c r="R735" s="215">
        <f>Q735*H735</f>
        <v>0.96354999999999991</v>
      </c>
      <c r="S735" s="215">
        <v>0</v>
      </c>
      <c r="T735" s="216">
        <f>S735*H735</f>
        <v>0</v>
      </c>
      <c r="AR735" s="16" t="s">
        <v>140</v>
      </c>
      <c r="AT735" s="16" t="s">
        <v>135</v>
      </c>
      <c r="AU735" s="16" t="s">
        <v>81</v>
      </c>
      <c r="AY735" s="16" t="s">
        <v>133</v>
      </c>
      <c r="BE735" s="217">
        <f>IF(N735="základní",J735,0)</f>
        <v>0</v>
      </c>
      <c r="BF735" s="217">
        <f>IF(N735="snížená",J735,0)</f>
        <v>0</v>
      </c>
      <c r="BG735" s="217">
        <f>IF(N735="zákl. přenesená",J735,0)</f>
        <v>0</v>
      </c>
      <c r="BH735" s="217">
        <f>IF(N735="sníž. přenesená",J735,0)</f>
        <v>0</v>
      </c>
      <c r="BI735" s="217">
        <f>IF(N735="nulová",J735,0)</f>
        <v>0</v>
      </c>
      <c r="BJ735" s="16" t="s">
        <v>79</v>
      </c>
      <c r="BK735" s="217">
        <f>ROUND(I735*H735,2)</f>
        <v>0</v>
      </c>
      <c r="BL735" s="16" t="s">
        <v>140</v>
      </c>
      <c r="BM735" s="16" t="s">
        <v>828</v>
      </c>
    </row>
    <row r="736" s="1" customFormat="1">
      <c r="B736" s="37"/>
      <c r="C736" s="38"/>
      <c r="D736" s="218" t="s">
        <v>142</v>
      </c>
      <c r="E736" s="38"/>
      <c r="F736" s="219" t="s">
        <v>827</v>
      </c>
      <c r="G736" s="38"/>
      <c r="H736" s="38"/>
      <c r="I736" s="131"/>
      <c r="J736" s="38"/>
      <c r="K736" s="38"/>
      <c r="L736" s="42"/>
      <c r="M736" s="220"/>
      <c r="N736" s="78"/>
      <c r="O736" s="78"/>
      <c r="P736" s="78"/>
      <c r="Q736" s="78"/>
      <c r="R736" s="78"/>
      <c r="S736" s="78"/>
      <c r="T736" s="79"/>
      <c r="AT736" s="16" t="s">
        <v>142</v>
      </c>
      <c r="AU736" s="16" t="s">
        <v>81</v>
      </c>
    </row>
    <row r="737" s="1" customFormat="1" ht="16.5" customHeight="1">
      <c r="B737" s="37"/>
      <c r="C737" s="253" t="s">
        <v>829</v>
      </c>
      <c r="D737" s="253" t="s">
        <v>499</v>
      </c>
      <c r="E737" s="254" t="s">
        <v>830</v>
      </c>
      <c r="F737" s="255" t="s">
        <v>831</v>
      </c>
      <c r="G737" s="256" t="s">
        <v>636</v>
      </c>
      <c r="H737" s="257">
        <v>17</v>
      </c>
      <c r="I737" s="258"/>
      <c r="J737" s="259">
        <f>ROUND(I737*H737,2)</f>
        <v>0</v>
      </c>
      <c r="K737" s="255" t="s">
        <v>1</v>
      </c>
      <c r="L737" s="260"/>
      <c r="M737" s="261" t="s">
        <v>1</v>
      </c>
      <c r="N737" s="262" t="s">
        <v>43</v>
      </c>
      <c r="O737" s="78"/>
      <c r="P737" s="215">
        <f>O737*H737</f>
        <v>0</v>
      </c>
      <c r="Q737" s="215">
        <v>2.1499999999999999</v>
      </c>
      <c r="R737" s="215">
        <f>Q737*H737</f>
        <v>36.549999999999997</v>
      </c>
      <c r="S737" s="215">
        <v>0</v>
      </c>
      <c r="T737" s="216">
        <f>S737*H737</f>
        <v>0</v>
      </c>
      <c r="AR737" s="16" t="s">
        <v>188</v>
      </c>
      <c r="AT737" s="16" t="s">
        <v>499</v>
      </c>
      <c r="AU737" s="16" t="s">
        <v>81</v>
      </c>
      <c r="AY737" s="16" t="s">
        <v>133</v>
      </c>
      <c r="BE737" s="217">
        <f>IF(N737="základní",J737,0)</f>
        <v>0</v>
      </c>
      <c r="BF737" s="217">
        <f>IF(N737="snížená",J737,0)</f>
        <v>0</v>
      </c>
      <c r="BG737" s="217">
        <f>IF(N737="zákl. přenesená",J737,0)</f>
        <v>0</v>
      </c>
      <c r="BH737" s="217">
        <f>IF(N737="sníž. přenesená",J737,0)</f>
        <v>0</v>
      </c>
      <c r="BI737" s="217">
        <f>IF(N737="nulová",J737,0)</f>
        <v>0</v>
      </c>
      <c r="BJ737" s="16" t="s">
        <v>79</v>
      </c>
      <c r="BK737" s="217">
        <f>ROUND(I737*H737,2)</f>
        <v>0</v>
      </c>
      <c r="BL737" s="16" t="s">
        <v>140</v>
      </c>
      <c r="BM737" s="16" t="s">
        <v>832</v>
      </c>
    </row>
    <row r="738" s="1" customFormat="1">
      <c r="B738" s="37"/>
      <c r="C738" s="38"/>
      <c r="D738" s="218" t="s">
        <v>142</v>
      </c>
      <c r="E738" s="38"/>
      <c r="F738" s="219" t="s">
        <v>833</v>
      </c>
      <c r="G738" s="38"/>
      <c r="H738" s="38"/>
      <c r="I738" s="131"/>
      <c r="J738" s="38"/>
      <c r="K738" s="38"/>
      <c r="L738" s="42"/>
      <c r="M738" s="220"/>
      <c r="N738" s="78"/>
      <c r="O738" s="78"/>
      <c r="P738" s="78"/>
      <c r="Q738" s="78"/>
      <c r="R738" s="78"/>
      <c r="S738" s="78"/>
      <c r="T738" s="79"/>
      <c r="AT738" s="16" t="s">
        <v>142</v>
      </c>
      <c r="AU738" s="16" t="s">
        <v>81</v>
      </c>
    </row>
    <row r="739" s="1" customFormat="1" ht="16.5" customHeight="1">
      <c r="B739" s="37"/>
      <c r="C739" s="253" t="s">
        <v>834</v>
      </c>
      <c r="D739" s="253" t="s">
        <v>499</v>
      </c>
      <c r="E739" s="254" t="s">
        <v>835</v>
      </c>
      <c r="F739" s="255" t="s">
        <v>836</v>
      </c>
      <c r="G739" s="256" t="s">
        <v>636</v>
      </c>
      <c r="H739" s="257">
        <v>18</v>
      </c>
      <c r="I739" s="258"/>
      <c r="J739" s="259">
        <f>ROUND(I739*H739,2)</f>
        <v>0</v>
      </c>
      <c r="K739" s="255" t="s">
        <v>1</v>
      </c>
      <c r="L739" s="260"/>
      <c r="M739" s="261" t="s">
        <v>1</v>
      </c>
      <c r="N739" s="262" t="s">
        <v>43</v>
      </c>
      <c r="O739" s="78"/>
      <c r="P739" s="215">
        <f>O739*H739</f>
        <v>0</v>
      </c>
      <c r="Q739" s="215">
        <v>2.1499999999999999</v>
      </c>
      <c r="R739" s="215">
        <f>Q739*H739</f>
        <v>38.699999999999996</v>
      </c>
      <c r="S739" s="215">
        <v>0</v>
      </c>
      <c r="T739" s="216">
        <f>S739*H739</f>
        <v>0</v>
      </c>
      <c r="AR739" s="16" t="s">
        <v>188</v>
      </c>
      <c r="AT739" s="16" t="s">
        <v>499</v>
      </c>
      <c r="AU739" s="16" t="s">
        <v>81</v>
      </c>
      <c r="AY739" s="16" t="s">
        <v>133</v>
      </c>
      <c r="BE739" s="217">
        <f>IF(N739="základní",J739,0)</f>
        <v>0</v>
      </c>
      <c r="BF739" s="217">
        <f>IF(N739="snížená",J739,0)</f>
        <v>0</v>
      </c>
      <c r="BG739" s="217">
        <f>IF(N739="zákl. přenesená",J739,0)</f>
        <v>0</v>
      </c>
      <c r="BH739" s="217">
        <f>IF(N739="sníž. přenesená",J739,0)</f>
        <v>0</v>
      </c>
      <c r="BI739" s="217">
        <f>IF(N739="nulová",J739,0)</f>
        <v>0</v>
      </c>
      <c r="BJ739" s="16" t="s">
        <v>79</v>
      </c>
      <c r="BK739" s="217">
        <f>ROUND(I739*H739,2)</f>
        <v>0</v>
      </c>
      <c r="BL739" s="16" t="s">
        <v>140</v>
      </c>
      <c r="BM739" s="16" t="s">
        <v>837</v>
      </c>
    </row>
    <row r="740" s="1" customFormat="1">
      <c r="B740" s="37"/>
      <c r="C740" s="38"/>
      <c r="D740" s="218" t="s">
        <v>142</v>
      </c>
      <c r="E740" s="38"/>
      <c r="F740" s="219" t="s">
        <v>836</v>
      </c>
      <c r="G740" s="38"/>
      <c r="H740" s="38"/>
      <c r="I740" s="131"/>
      <c r="J740" s="38"/>
      <c r="K740" s="38"/>
      <c r="L740" s="42"/>
      <c r="M740" s="220"/>
      <c r="N740" s="78"/>
      <c r="O740" s="78"/>
      <c r="P740" s="78"/>
      <c r="Q740" s="78"/>
      <c r="R740" s="78"/>
      <c r="S740" s="78"/>
      <c r="T740" s="79"/>
      <c r="AT740" s="16" t="s">
        <v>142</v>
      </c>
      <c r="AU740" s="16" t="s">
        <v>81</v>
      </c>
    </row>
    <row r="741" s="1" customFormat="1" ht="16.5" customHeight="1">
      <c r="B741" s="37"/>
      <c r="C741" s="206" t="s">
        <v>838</v>
      </c>
      <c r="D741" s="206" t="s">
        <v>135</v>
      </c>
      <c r="E741" s="207" t="s">
        <v>839</v>
      </c>
      <c r="F741" s="208" t="s">
        <v>840</v>
      </c>
      <c r="G741" s="209" t="s">
        <v>636</v>
      </c>
      <c r="H741" s="210">
        <v>35</v>
      </c>
      <c r="I741" s="211"/>
      <c r="J741" s="212">
        <f>ROUND(I741*H741,2)</f>
        <v>0</v>
      </c>
      <c r="K741" s="208" t="s">
        <v>139</v>
      </c>
      <c r="L741" s="42"/>
      <c r="M741" s="213" t="s">
        <v>1</v>
      </c>
      <c r="N741" s="214" t="s">
        <v>43</v>
      </c>
      <c r="O741" s="78"/>
      <c r="P741" s="215">
        <f>O741*H741</f>
        <v>0</v>
      </c>
      <c r="Q741" s="215">
        <v>0.0070200000000000002</v>
      </c>
      <c r="R741" s="215">
        <f>Q741*H741</f>
        <v>0.2457</v>
      </c>
      <c r="S741" s="215">
        <v>0</v>
      </c>
      <c r="T741" s="216">
        <f>S741*H741</f>
        <v>0</v>
      </c>
      <c r="AR741" s="16" t="s">
        <v>140</v>
      </c>
      <c r="AT741" s="16" t="s">
        <v>135</v>
      </c>
      <c r="AU741" s="16" t="s">
        <v>81</v>
      </c>
      <c r="AY741" s="16" t="s">
        <v>133</v>
      </c>
      <c r="BE741" s="217">
        <f>IF(N741="základní",J741,0)</f>
        <v>0</v>
      </c>
      <c r="BF741" s="217">
        <f>IF(N741="snížená",J741,0)</f>
        <v>0</v>
      </c>
      <c r="BG741" s="217">
        <f>IF(N741="zákl. přenesená",J741,0)</f>
        <v>0</v>
      </c>
      <c r="BH741" s="217">
        <f>IF(N741="sníž. přenesená",J741,0)</f>
        <v>0</v>
      </c>
      <c r="BI741" s="217">
        <f>IF(N741="nulová",J741,0)</f>
        <v>0</v>
      </c>
      <c r="BJ741" s="16" t="s">
        <v>79</v>
      </c>
      <c r="BK741" s="217">
        <f>ROUND(I741*H741,2)</f>
        <v>0</v>
      </c>
      <c r="BL741" s="16" t="s">
        <v>140</v>
      </c>
      <c r="BM741" s="16" t="s">
        <v>841</v>
      </c>
    </row>
    <row r="742" s="1" customFormat="1">
      <c r="B742" s="37"/>
      <c r="C742" s="38"/>
      <c r="D742" s="218" t="s">
        <v>142</v>
      </c>
      <c r="E742" s="38"/>
      <c r="F742" s="219" t="s">
        <v>840</v>
      </c>
      <c r="G742" s="38"/>
      <c r="H742" s="38"/>
      <c r="I742" s="131"/>
      <c r="J742" s="38"/>
      <c r="K742" s="38"/>
      <c r="L742" s="42"/>
      <c r="M742" s="220"/>
      <c r="N742" s="78"/>
      <c r="O742" s="78"/>
      <c r="P742" s="78"/>
      <c r="Q742" s="78"/>
      <c r="R742" s="78"/>
      <c r="S742" s="78"/>
      <c r="T742" s="79"/>
      <c r="AT742" s="16" t="s">
        <v>142</v>
      </c>
      <c r="AU742" s="16" t="s">
        <v>81</v>
      </c>
    </row>
    <row r="743" s="1" customFormat="1" ht="16.5" customHeight="1">
      <c r="B743" s="37"/>
      <c r="C743" s="253" t="s">
        <v>842</v>
      </c>
      <c r="D743" s="253" t="s">
        <v>499</v>
      </c>
      <c r="E743" s="254" t="s">
        <v>843</v>
      </c>
      <c r="F743" s="255" t="s">
        <v>844</v>
      </c>
      <c r="G743" s="256" t="s">
        <v>636</v>
      </c>
      <c r="H743" s="257">
        <v>35</v>
      </c>
      <c r="I743" s="258"/>
      <c r="J743" s="259">
        <f>ROUND(I743*H743,2)</f>
        <v>0</v>
      </c>
      <c r="K743" s="255" t="s">
        <v>159</v>
      </c>
      <c r="L743" s="260"/>
      <c r="M743" s="261" t="s">
        <v>1</v>
      </c>
      <c r="N743" s="262" t="s">
        <v>43</v>
      </c>
      <c r="O743" s="78"/>
      <c r="P743" s="215">
        <f>O743*H743</f>
        <v>0</v>
      </c>
      <c r="Q743" s="215">
        <v>0.19400000000000001</v>
      </c>
      <c r="R743" s="215">
        <f>Q743*H743</f>
        <v>6.79</v>
      </c>
      <c r="S743" s="215">
        <v>0</v>
      </c>
      <c r="T743" s="216">
        <f>S743*H743</f>
        <v>0</v>
      </c>
      <c r="AR743" s="16" t="s">
        <v>188</v>
      </c>
      <c r="AT743" s="16" t="s">
        <v>499</v>
      </c>
      <c r="AU743" s="16" t="s">
        <v>81</v>
      </c>
      <c r="AY743" s="16" t="s">
        <v>133</v>
      </c>
      <c r="BE743" s="217">
        <f>IF(N743="základní",J743,0)</f>
        <v>0</v>
      </c>
      <c r="BF743" s="217">
        <f>IF(N743="snížená",J743,0)</f>
        <v>0</v>
      </c>
      <c r="BG743" s="217">
        <f>IF(N743="zákl. přenesená",J743,0)</f>
        <v>0</v>
      </c>
      <c r="BH743" s="217">
        <f>IF(N743="sníž. přenesená",J743,0)</f>
        <v>0</v>
      </c>
      <c r="BI743" s="217">
        <f>IF(N743="nulová",J743,0)</f>
        <v>0</v>
      </c>
      <c r="BJ743" s="16" t="s">
        <v>79</v>
      </c>
      <c r="BK743" s="217">
        <f>ROUND(I743*H743,2)</f>
        <v>0</v>
      </c>
      <c r="BL743" s="16" t="s">
        <v>140</v>
      </c>
      <c r="BM743" s="16" t="s">
        <v>845</v>
      </c>
    </row>
    <row r="744" s="1" customFormat="1">
      <c r="B744" s="37"/>
      <c r="C744" s="38"/>
      <c r="D744" s="218" t="s">
        <v>142</v>
      </c>
      <c r="E744" s="38"/>
      <c r="F744" s="219" t="s">
        <v>846</v>
      </c>
      <c r="G744" s="38"/>
      <c r="H744" s="38"/>
      <c r="I744" s="131"/>
      <c r="J744" s="38"/>
      <c r="K744" s="38"/>
      <c r="L744" s="42"/>
      <c r="M744" s="220"/>
      <c r="N744" s="78"/>
      <c r="O744" s="78"/>
      <c r="P744" s="78"/>
      <c r="Q744" s="78"/>
      <c r="R744" s="78"/>
      <c r="S744" s="78"/>
      <c r="T744" s="79"/>
      <c r="AT744" s="16" t="s">
        <v>142</v>
      </c>
      <c r="AU744" s="16" t="s">
        <v>81</v>
      </c>
    </row>
    <row r="745" s="1" customFormat="1" ht="16.5" customHeight="1">
      <c r="B745" s="37"/>
      <c r="C745" s="253" t="s">
        <v>847</v>
      </c>
      <c r="D745" s="253" t="s">
        <v>499</v>
      </c>
      <c r="E745" s="254" t="s">
        <v>848</v>
      </c>
      <c r="F745" s="255" t="s">
        <v>849</v>
      </c>
      <c r="G745" s="256" t="s">
        <v>636</v>
      </c>
      <c r="H745" s="257">
        <v>123</v>
      </c>
      <c r="I745" s="258"/>
      <c r="J745" s="259">
        <f>ROUND(I745*H745,2)</f>
        <v>0</v>
      </c>
      <c r="K745" s="255" t="s">
        <v>139</v>
      </c>
      <c r="L745" s="260"/>
      <c r="M745" s="261" t="s">
        <v>1</v>
      </c>
      <c r="N745" s="262" t="s">
        <v>43</v>
      </c>
      <c r="O745" s="78"/>
      <c r="P745" s="215">
        <f>O745*H745</f>
        <v>0</v>
      </c>
      <c r="Q745" s="215">
        <v>0.002</v>
      </c>
      <c r="R745" s="215">
        <f>Q745*H745</f>
        <v>0.246</v>
      </c>
      <c r="S745" s="215">
        <v>0</v>
      </c>
      <c r="T745" s="216">
        <f>S745*H745</f>
        <v>0</v>
      </c>
      <c r="AR745" s="16" t="s">
        <v>188</v>
      </c>
      <c r="AT745" s="16" t="s">
        <v>499</v>
      </c>
      <c r="AU745" s="16" t="s">
        <v>81</v>
      </c>
      <c r="AY745" s="16" t="s">
        <v>133</v>
      </c>
      <c r="BE745" s="217">
        <f>IF(N745="základní",J745,0)</f>
        <v>0</v>
      </c>
      <c r="BF745" s="217">
        <f>IF(N745="snížená",J745,0)</f>
        <v>0</v>
      </c>
      <c r="BG745" s="217">
        <f>IF(N745="zákl. přenesená",J745,0)</f>
        <v>0</v>
      </c>
      <c r="BH745" s="217">
        <f>IF(N745="sníž. přenesená",J745,0)</f>
        <v>0</v>
      </c>
      <c r="BI745" s="217">
        <f>IF(N745="nulová",J745,0)</f>
        <v>0</v>
      </c>
      <c r="BJ745" s="16" t="s">
        <v>79</v>
      </c>
      <c r="BK745" s="217">
        <f>ROUND(I745*H745,2)</f>
        <v>0</v>
      </c>
      <c r="BL745" s="16" t="s">
        <v>140</v>
      </c>
      <c r="BM745" s="16" t="s">
        <v>850</v>
      </c>
    </row>
    <row r="746" s="1" customFormat="1">
      <c r="B746" s="37"/>
      <c r="C746" s="38"/>
      <c r="D746" s="218" t="s">
        <v>142</v>
      </c>
      <c r="E746" s="38"/>
      <c r="F746" s="219" t="s">
        <v>851</v>
      </c>
      <c r="G746" s="38"/>
      <c r="H746" s="38"/>
      <c r="I746" s="131"/>
      <c r="J746" s="38"/>
      <c r="K746" s="38"/>
      <c r="L746" s="42"/>
      <c r="M746" s="220"/>
      <c r="N746" s="78"/>
      <c r="O746" s="78"/>
      <c r="P746" s="78"/>
      <c r="Q746" s="78"/>
      <c r="R746" s="78"/>
      <c r="S746" s="78"/>
      <c r="T746" s="79"/>
      <c r="AT746" s="16" t="s">
        <v>142</v>
      </c>
      <c r="AU746" s="16" t="s">
        <v>81</v>
      </c>
    </row>
    <row r="747" s="1" customFormat="1" ht="16.5" customHeight="1">
      <c r="B747" s="37"/>
      <c r="C747" s="206" t="s">
        <v>852</v>
      </c>
      <c r="D747" s="206" t="s">
        <v>135</v>
      </c>
      <c r="E747" s="207" t="s">
        <v>853</v>
      </c>
      <c r="F747" s="208" t="s">
        <v>854</v>
      </c>
      <c r="G747" s="209" t="s">
        <v>636</v>
      </c>
      <c r="H747" s="210">
        <v>4</v>
      </c>
      <c r="I747" s="211"/>
      <c r="J747" s="212">
        <f>ROUND(I747*H747,2)</f>
        <v>0</v>
      </c>
      <c r="K747" s="208" t="s">
        <v>139</v>
      </c>
      <c r="L747" s="42"/>
      <c r="M747" s="213" t="s">
        <v>1</v>
      </c>
      <c r="N747" s="214" t="s">
        <v>43</v>
      </c>
      <c r="O747" s="78"/>
      <c r="P747" s="215">
        <f>O747*H747</f>
        <v>0</v>
      </c>
      <c r="Q747" s="215">
        <v>0.12303</v>
      </c>
      <c r="R747" s="215">
        <f>Q747*H747</f>
        <v>0.49212</v>
      </c>
      <c r="S747" s="215">
        <v>0</v>
      </c>
      <c r="T747" s="216">
        <f>S747*H747</f>
        <v>0</v>
      </c>
      <c r="AR747" s="16" t="s">
        <v>140</v>
      </c>
      <c r="AT747" s="16" t="s">
        <v>135</v>
      </c>
      <c r="AU747" s="16" t="s">
        <v>81</v>
      </c>
      <c r="AY747" s="16" t="s">
        <v>133</v>
      </c>
      <c r="BE747" s="217">
        <f>IF(N747="základní",J747,0)</f>
        <v>0</v>
      </c>
      <c r="BF747" s="217">
        <f>IF(N747="snížená",J747,0)</f>
        <v>0</v>
      </c>
      <c r="BG747" s="217">
        <f>IF(N747="zákl. přenesená",J747,0)</f>
        <v>0</v>
      </c>
      <c r="BH747" s="217">
        <f>IF(N747="sníž. přenesená",J747,0)</f>
        <v>0</v>
      </c>
      <c r="BI747" s="217">
        <f>IF(N747="nulová",J747,0)</f>
        <v>0</v>
      </c>
      <c r="BJ747" s="16" t="s">
        <v>79</v>
      </c>
      <c r="BK747" s="217">
        <f>ROUND(I747*H747,2)</f>
        <v>0</v>
      </c>
      <c r="BL747" s="16" t="s">
        <v>140</v>
      </c>
      <c r="BM747" s="16" t="s">
        <v>855</v>
      </c>
    </row>
    <row r="748" s="1" customFormat="1">
      <c r="B748" s="37"/>
      <c r="C748" s="38"/>
      <c r="D748" s="218" t="s">
        <v>142</v>
      </c>
      <c r="E748" s="38"/>
      <c r="F748" s="219" t="s">
        <v>854</v>
      </c>
      <c r="G748" s="38"/>
      <c r="H748" s="38"/>
      <c r="I748" s="131"/>
      <c r="J748" s="38"/>
      <c r="K748" s="38"/>
      <c r="L748" s="42"/>
      <c r="M748" s="220"/>
      <c r="N748" s="78"/>
      <c r="O748" s="78"/>
      <c r="P748" s="78"/>
      <c r="Q748" s="78"/>
      <c r="R748" s="78"/>
      <c r="S748" s="78"/>
      <c r="T748" s="79"/>
      <c r="AT748" s="16" t="s">
        <v>142</v>
      </c>
      <c r="AU748" s="16" t="s">
        <v>81</v>
      </c>
    </row>
    <row r="749" s="1" customFormat="1" ht="16.5" customHeight="1">
      <c r="B749" s="37"/>
      <c r="C749" s="253" t="s">
        <v>856</v>
      </c>
      <c r="D749" s="253" t="s">
        <v>499</v>
      </c>
      <c r="E749" s="254" t="s">
        <v>857</v>
      </c>
      <c r="F749" s="255" t="s">
        <v>858</v>
      </c>
      <c r="G749" s="256" t="s">
        <v>636</v>
      </c>
      <c r="H749" s="257">
        <v>4</v>
      </c>
      <c r="I749" s="258"/>
      <c r="J749" s="259">
        <f>ROUND(I749*H749,2)</f>
        <v>0</v>
      </c>
      <c r="K749" s="255" t="s">
        <v>139</v>
      </c>
      <c r="L749" s="260"/>
      <c r="M749" s="261" t="s">
        <v>1</v>
      </c>
      <c r="N749" s="262" t="s">
        <v>43</v>
      </c>
      <c r="O749" s="78"/>
      <c r="P749" s="215">
        <f>O749*H749</f>
        <v>0</v>
      </c>
      <c r="Q749" s="215">
        <v>0.013299999999999999</v>
      </c>
      <c r="R749" s="215">
        <f>Q749*H749</f>
        <v>0.053199999999999997</v>
      </c>
      <c r="S749" s="215">
        <v>0</v>
      </c>
      <c r="T749" s="216">
        <f>S749*H749</f>
        <v>0</v>
      </c>
      <c r="AR749" s="16" t="s">
        <v>188</v>
      </c>
      <c r="AT749" s="16" t="s">
        <v>499</v>
      </c>
      <c r="AU749" s="16" t="s">
        <v>81</v>
      </c>
      <c r="AY749" s="16" t="s">
        <v>133</v>
      </c>
      <c r="BE749" s="217">
        <f>IF(N749="základní",J749,0)</f>
        <v>0</v>
      </c>
      <c r="BF749" s="217">
        <f>IF(N749="snížená",J749,0)</f>
        <v>0</v>
      </c>
      <c r="BG749" s="217">
        <f>IF(N749="zákl. přenesená",J749,0)</f>
        <v>0</v>
      </c>
      <c r="BH749" s="217">
        <f>IF(N749="sníž. přenesená",J749,0)</f>
        <v>0</v>
      </c>
      <c r="BI749" s="217">
        <f>IF(N749="nulová",J749,0)</f>
        <v>0</v>
      </c>
      <c r="BJ749" s="16" t="s">
        <v>79</v>
      </c>
      <c r="BK749" s="217">
        <f>ROUND(I749*H749,2)</f>
        <v>0</v>
      </c>
      <c r="BL749" s="16" t="s">
        <v>140</v>
      </c>
      <c r="BM749" s="16" t="s">
        <v>859</v>
      </c>
    </row>
    <row r="750" s="1" customFormat="1">
      <c r="B750" s="37"/>
      <c r="C750" s="38"/>
      <c r="D750" s="218" t="s">
        <v>142</v>
      </c>
      <c r="E750" s="38"/>
      <c r="F750" s="219" t="s">
        <v>860</v>
      </c>
      <c r="G750" s="38"/>
      <c r="H750" s="38"/>
      <c r="I750" s="131"/>
      <c r="J750" s="38"/>
      <c r="K750" s="38"/>
      <c r="L750" s="42"/>
      <c r="M750" s="220"/>
      <c r="N750" s="78"/>
      <c r="O750" s="78"/>
      <c r="P750" s="78"/>
      <c r="Q750" s="78"/>
      <c r="R750" s="78"/>
      <c r="S750" s="78"/>
      <c r="T750" s="79"/>
      <c r="AT750" s="16" t="s">
        <v>142</v>
      </c>
      <c r="AU750" s="16" t="s">
        <v>81</v>
      </c>
    </row>
    <row r="751" s="10" customFormat="1" ht="22.8" customHeight="1">
      <c r="B751" s="190"/>
      <c r="C751" s="191"/>
      <c r="D751" s="192" t="s">
        <v>71</v>
      </c>
      <c r="E751" s="204" t="s">
        <v>193</v>
      </c>
      <c r="F751" s="204" t="s">
        <v>861</v>
      </c>
      <c r="G751" s="191"/>
      <c r="H751" s="191"/>
      <c r="I751" s="194"/>
      <c r="J751" s="205">
        <f>BK751</f>
        <v>0</v>
      </c>
      <c r="K751" s="191"/>
      <c r="L751" s="196"/>
      <c r="M751" s="197"/>
      <c r="N751" s="198"/>
      <c r="O751" s="198"/>
      <c r="P751" s="199">
        <f>P752+SUM(P753:P778)</f>
        <v>0</v>
      </c>
      <c r="Q751" s="198"/>
      <c r="R751" s="199">
        <f>R752+SUM(R753:R778)</f>
        <v>13.789616000000001</v>
      </c>
      <c r="S751" s="198"/>
      <c r="T751" s="200">
        <f>T752+SUM(T753:T778)</f>
        <v>0</v>
      </c>
      <c r="AR751" s="201" t="s">
        <v>79</v>
      </c>
      <c r="AT751" s="202" t="s">
        <v>71</v>
      </c>
      <c r="AU751" s="202" t="s">
        <v>79</v>
      </c>
      <c r="AY751" s="201" t="s">
        <v>133</v>
      </c>
      <c r="BK751" s="203">
        <f>BK752+SUM(BK753:BK778)</f>
        <v>0</v>
      </c>
    </row>
    <row r="752" s="1" customFormat="1" ht="16.5" customHeight="1">
      <c r="B752" s="37"/>
      <c r="C752" s="206" t="s">
        <v>862</v>
      </c>
      <c r="D752" s="206" t="s">
        <v>135</v>
      </c>
      <c r="E752" s="207" t="s">
        <v>863</v>
      </c>
      <c r="F752" s="208" t="s">
        <v>864</v>
      </c>
      <c r="G752" s="209" t="s">
        <v>196</v>
      </c>
      <c r="H752" s="210">
        <v>2161.5999999999999</v>
      </c>
      <c r="I752" s="211"/>
      <c r="J752" s="212">
        <f>ROUND(I752*H752,2)</f>
        <v>0</v>
      </c>
      <c r="K752" s="208" t="s">
        <v>1</v>
      </c>
      <c r="L752" s="42"/>
      <c r="M752" s="213" t="s">
        <v>1</v>
      </c>
      <c r="N752" s="214" t="s">
        <v>43</v>
      </c>
      <c r="O752" s="78"/>
      <c r="P752" s="215">
        <f>O752*H752</f>
        <v>0</v>
      </c>
      <c r="Q752" s="215">
        <v>1.0000000000000001E-05</v>
      </c>
      <c r="R752" s="215">
        <f>Q752*H752</f>
        <v>0.021616</v>
      </c>
      <c r="S752" s="215">
        <v>0</v>
      </c>
      <c r="T752" s="216">
        <f>S752*H752</f>
        <v>0</v>
      </c>
      <c r="AR752" s="16" t="s">
        <v>140</v>
      </c>
      <c r="AT752" s="16" t="s">
        <v>135</v>
      </c>
      <c r="AU752" s="16" t="s">
        <v>81</v>
      </c>
      <c r="AY752" s="16" t="s">
        <v>133</v>
      </c>
      <c r="BE752" s="217">
        <f>IF(N752="základní",J752,0)</f>
        <v>0</v>
      </c>
      <c r="BF752" s="217">
        <f>IF(N752="snížená",J752,0)</f>
        <v>0</v>
      </c>
      <c r="BG752" s="217">
        <f>IF(N752="zákl. přenesená",J752,0)</f>
        <v>0</v>
      </c>
      <c r="BH752" s="217">
        <f>IF(N752="sníž. přenesená",J752,0)</f>
        <v>0</v>
      </c>
      <c r="BI752" s="217">
        <f>IF(N752="nulová",J752,0)</f>
        <v>0</v>
      </c>
      <c r="BJ752" s="16" t="s">
        <v>79</v>
      </c>
      <c r="BK752" s="217">
        <f>ROUND(I752*H752,2)</f>
        <v>0</v>
      </c>
      <c r="BL752" s="16" t="s">
        <v>140</v>
      </c>
      <c r="BM752" s="16" t="s">
        <v>865</v>
      </c>
    </row>
    <row r="753" s="1" customFormat="1">
      <c r="B753" s="37"/>
      <c r="C753" s="38"/>
      <c r="D753" s="218" t="s">
        <v>142</v>
      </c>
      <c r="E753" s="38"/>
      <c r="F753" s="219" t="s">
        <v>864</v>
      </c>
      <c r="G753" s="38"/>
      <c r="H753" s="38"/>
      <c r="I753" s="131"/>
      <c r="J753" s="38"/>
      <c r="K753" s="38"/>
      <c r="L753" s="42"/>
      <c r="M753" s="220"/>
      <c r="N753" s="78"/>
      <c r="O753" s="78"/>
      <c r="P753" s="78"/>
      <c r="Q753" s="78"/>
      <c r="R753" s="78"/>
      <c r="S753" s="78"/>
      <c r="T753" s="79"/>
      <c r="AT753" s="16" t="s">
        <v>142</v>
      </c>
      <c r="AU753" s="16" t="s">
        <v>81</v>
      </c>
    </row>
    <row r="754" s="12" customFormat="1">
      <c r="B754" s="231"/>
      <c r="C754" s="232"/>
      <c r="D754" s="218" t="s">
        <v>144</v>
      </c>
      <c r="E754" s="233" t="s">
        <v>1</v>
      </c>
      <c r="F754" s="234" t="s">
        <v>866</v>
      </c>
      <c r="G754" s="232"/>
      <c r="H754" s="235">
        <v>9.1999999999999993</v>
      </c>
      <c r="I754" s="236"/>
      <c r="J754" s="232"/>
      <c r="K754" s="232"/>
      <c r="L754" s="237"/>
      <c r="M754" s="238"/>
      <c r="N754" s="239"/>
      <c r="O754" s="239"/>
      <c r="P754" s="239"/>
      <c r="Q754" s="239"/>
      <c r="R754" s="239"/>
      <c r="S754" s="239"/>
      <c r="T754" s="240"/>
      <c r="AT754" s="241" t="s">
        <v>144</v>
      </c>
      <c r="AU754" s="241" t="s">
        <v>81</v>
      </c>
      <c r="AV754" s="12" t="s">
        <v>81</v>
      </c>
      <c r="AW754" s="12" t="s">
        <v>33</v>
      </c>
      <c r="AX754" s="12" t="s">
        <v>72</v>
      </c>
      <c r="AY754" s="241" t="s">
        <v>133</v>
      </c>
    </row>
    <row r="755" s="12" customFormat="1">
      <c r="B755" s="231"/>
      <c r="C755" s="232"/>
      <c r="D755" s="218" t="s">
        <v>144</v>
      </c>
      <c r="E755" s="233" t="s">
        <v>1</v>
      </c>
      <c r="F755" s="234" t="s">
        <v>867</v>
      </c>
      <c r="G755" s="232"/>
      <c r="H755" s="235">
        <v>792.60000000000002</v>
      </c>
      <c r="I755" s="236"/>
      <c r="J755" s="232"/>
      <c r="K755" s="232"/>
      <c r="L755" s="237"/>
      <c r="M755" s="238"/>
      <c r="N755" s="239"/>
      <c r="O755" s="239"/>
      <c r="P755" s="239"/>
      <c r="Q755" s="239"/>
      <c r="R755" s="239"/>
      <c r="S755" s="239"/>
      <c r="T755" s="240"/>
      <c r="AT755" s="241" t="s">
        <v>144</v>
      </c>
      <c r="AU755" s="241" t="s">
        <v>81</v>
      </c>
      <c r="AV755" s="12" t="s">
        <v>81</v>
      </c>
      <c r="AW755" s="12" t="s">
        <v>33</v>
      </c>
      <c r="AX755" s="12" t="s">
        <v>72</v>
      </c>
      <c r="AY755" s="241" t="s">
        <v>133</v>
      </c>
    </row>
    <row r="756" s="12" customFormat="1">
      <c r="B756" s="231"/>
      <c r="C756" s="232"/>
      <c r="D756" s="218" t="s">
        <v>144</v>
      </c>
      <c r="E756" s="233" t="s">
        <v>1</v>
      </c>
      <c r="F756" s="234" t="s">
        <v>620</v>
      </c>
      <c r="G756" s="232"/>
      <c r="H756" s="235">
        <v>391.60000000000002</v>
      </c>
      <c r="I756" s="236"/>
      <c r="J756" s="232"/>
      <c r="K756" s="232"/>
      <c r="L756" s="237"/>
      <c r="M756" s="238"/>
      <c r="N756" s="239"/>
      <c r="O756" s="239"/>
      <c r="P756" s="239"/>
      <c r="Q756" s="239"/>
      <c r="R756" s="239"/>
      <c r="S756" s="239"/>
      <c r="T756" s="240"/>
      <c r="AT756" s="241" t="s">
        <v>144</v>
      </c>
      <c r="AU756" s="241" t="s">
        <v>81</v>
      </c>
      <c r="AV756" s="12" t="s">
        <v>81</v>
      </c>
      <c r="AW756" s="12" t="s">
        <v>33</v>
      </c>
      <c r="AX756" s="12" t="s">
        <v>72</v>
      </c>
      <c r="AY756" s="241" t="s">
        <v>133</v>
      </c>
    </row>
    <row r="757" s="12" customFormat="1">
      <c r="B757" s="231"/>
      <c r="C757" s="232"/>
      <c r="D757" s="218" t="s">
        <v>144</v>
      </c>
      <c r="E757" s="233" t="s">
        <v>1</v>
      </c>
      <c r="F757" s="234" t="s">
        <v>868</v>
      </c>
      <c r="G757" s="232"/>
      <c r="H757" s="235">
        <v>300.39999999999998</v>
      </c>
      <c r="I757" s="236"/>
      <c r="J757" s="232"/>
      <c r="K757" s="232"/>
      <c r="L757" s="237"/>
      <c r="M757" s="238"/>
      <c r="N757" s="239"/>
      <c r="O757" s="239"/>
      <c r="P757" s="239"/>
      <c r="Q757" s="239"/>
      <c r="R757" s="239"/>
      <c r="S757" s="239"/>
      <c r="T757" s="240"/>
      <c r="AT757" s="241" t="s">
        <v>144</v>
      </c>
      <c r="AU757" s="241" t="s">
        <v>81</v>
      </c>
      <c r="AV757" s="12" t="s">
        <v>81</v>
      </c>
      <c r="AW757" s="12" t="s">
        <v>33</v>
      </c>
      <c r="AX757" s="12" t="s">
        <v>72</v>
      </c>
      <c r="AY757" s="241" t="s">
        <v>133</v>
      </c>
    </row>
    <row r="758" s="12" customFormat="1">
      <c r="B758" s="231"/>
      <c r="C758" s="232"/>
      <c r="D758" s="218" t="s">
        <v>144</v>
      </c>
      <c r="E758" s="233" t="s">
        <v>1</v>
      </c>
      <c r="F758" s="234" t="s">
        <v>869</v>
      </c>
      <c r="G758" s="232"/>
      <c r="H758" s="235">
        <v>183.59999999999999</v>
      </c>
      <c r="I758" s="236"/>
      <c r="J758" s="232"/>
      <c r="K758" s="232"/>
      <c r="L758" s="237"/>
      <c r="M758" s="238"/>
      <c r="N758" s="239"/>
      <c r="O758" s="239"/>
      <c r="P758" s="239"/>
      <c r="Q758" s="239"/>
      <c r="R758" s="239"/>
      <c r="S758" s="239"/>
      <c r="T758" s="240"/>
      <c r="AT758" s="241" t="s">
        <v>144</v>
      </c>
      <c r="AU758" s="241" t="s">
        <v>81</v>
      </c>
      <c r="AV758" s="12" t="s">
        <v>81</v>
      </c>
      <c r="AW758" s="12" t="s">
        <v>33</v>
      </c>
      <c r="AX758" s="12" t="s">
        <v>72</v>
      </c>
      <c r="AY758" s="241" t="s">
        <v>133</v>
      </c>
    </row>
    <row r="759" s="12" customFormat="1">
      <c r="B759" s="231"/>
      <c r="C759" s="232"/>
      <c r="D759" s="218" t="s">
        <v>144</v>
      </c>
      <c r="E759" s="233" t="s">
        <v>1</v>
      </c>
      <c r="F759" s="234" t="s">
        <v>870</v>
      </c>
      <c r="G759" s="232"/>
      <c r="H759" s="235">
        <v>484.19999999999999</v>
      </c>
      <c r="I759" s="236"/>
      <c r="J759" s="232"/>
      <c r="K759" s="232"/>
      <c r="L759" s="237"/>
      <c r="M759" s="238"/>
      <c r="N759" s="239"/>
      <c r="O759" s="239"/>
      <c r="P759" s="239"/>
      <c r="Q759" s="239"/>
      <c r="R759" s="239"/>
      <c r="S759" s="239"/>
      <c r="T759" s="240"/>
      <c r="AT759" s="241" t="s">
        <v>144</v>
      </c>
      <c r="AU759" s="241" t="s">
        <v>81</v>
      </c>
      <c r="AV759" s="12" t="s">
        <v>81</v>
      </c>
      <c r="AW759" s="12" t="s">
        <v>33</v>
      </c>
      <c r="AX759" s="12" t="s">
        <v>72</v>
      </c>
      <c r="AY759" s="241" t="s">
        <v>133</v>
      </c>
    </row>
    <row r="760" s="13" customFormat="1">
      <c r="B760" s="242"/>
      <c r="C760" s="243"/>
      <c r="D760" s="218" t="s">
        <v>144</v>
      </c>
      <c r="E760" s="244" t="s">
        <v>1</v>
      </c>
      <c r="F760" s="245" t="s">
        <v>149</v>
      </c>
      <c r="G760" s="243"/>
      <c r="H760" s="246">
        <v>2161.5999999999999</v>
      </c>
      <c r="I760" s="247"/>
      <c r="J760" s="243"/>
      <c r="K760" s="243"/>
      <c r="L760" s="248"/>
      <c r="M760" s="249"/>
      <c r="N760" s="250"/>
      <c r="O760" s="250"/>
      <c r="P760" s="250"/>
      <c r="Q760" s="250"/>
      <c r="R760" s="250"/>
      <c r="S760" s="250"/>
      <c r="T760" s="251"/>
      <c r="AT760" s="252" t="s">
        <v>144</v>
      </c>
      <c r="AU760" s="252" t="s">
        <v>81</v>
      </c>
      <c r="AV760" s="13" t="s">
        <v>140</v>
      </c>
      <c r="AW760" s="13" t="s">
        <v>33</v>
      </c>
      <c r="AX760" s="13" t="s">
        <v>79</v>
      </c>
      <c r="AY760" s="252" t="s">
        <v>133</v>
      </c>
    </row>
    <row r="761" s="1" customFormat="1" ht="16.5" customHeight="1">
      <c r="B761" s="37"/>
      <c r="C761" s="253" t="s">
        <v>871</v>
      </c>
      <c r="D761" s="253" t="s">
        <v>499</v>
      </c>
      <c r="E761" s="254" t="s">
        <v>872</v>
      </c>
      <c r="F761" s="255" t="s">
        <v>873</v>
      </c>
      <c r="G761" s="256" t="s">
        <v>502</v>
      </c>
      <c r="H761" s="257">
        <v>13.768000000000001</v>
      </c>
      <c r="I761" s="258"/>
      <c r="J761" s="259">
        <f>ROUND(I761*H761,2)</f>
        <v>0</v>
      </c>
      <c r="K761" s="255" t="s">
        <v>139</v>
      </c>
      <c r="L761" s="260"/>
      <c r="M761" s="261" t="s">
        <v>1</v>
      </c>
      <c r="N761" s="262" t="s">
        <v>43</v>
      </c>
      <c r="O761" s="78"/>
      <c r="P761" s="215">
        <f>O761*H761</f>
        <v>0</v>
      </c>
      <c r="Q761" s="215">
        <v>1</v>
      </c>
      <c r="R761" s="215">
        <f>Q761*H761</f>
        <v>13.768000000000001</v>
      </c>
      <c r="S761" s="215">
        <v>0</v>
      </c>
      <c r="T761" s="216">
        <f>S761*H761</f>
        <v>0</v>
      </c>
      <c r="AR761" s="16" t="s">
        <v>188</v>
      </c>
      <c r="AT761" s="16" t="s">
        <v>499</v>
      </c>
      <c r="AU761" s="16" t="s">
        <v>81</v>
      </c>
      <c r="AY761" s="16" t="s">
        <v>133</v>
      </c>
      <c r="BE761" s="217">
        <f>IF(N761="základní",J761,0)</f>
        <v>0</v>
      </c>
      <c r="BF761" s="217">
        <f>IF(N761="snížená",J761,0)</f>
        <v>0</v>
      </c>
      <c r="BG761" s="217">
        <f>IF(N761="zákl. přenesená",J761,0)</f>
        <v>0</v>
      </c>
      <c r="BH761" s="217">
        <f>IF(N761="sníž. přenesená",J761,0)</f>
        <v>0</v>
      </c>
      <c r="BI761" s="217">
        <f>IF(N761="nulová",J761,0)</f>
        <v>0</v>
      </c>
      <c r="BJ761" s="16" t="s">
        <v>79</v>
      </c>
      <c r="BK761" s="217">
        <f>ROUND(I761*H761,2)</f>
        <v>0</v>
      </c>
      <c r="BL761" s="16" t="s">
        <v>140</v>
      </c>
      <c r="BM761" s="16" t="s">
        <v>874</v>
      </c>
    </row>
    <row r="762" s="1" customFormat="1">
      <c r="B762" s="37"/>
      <c r="C762" s="38"/>
      <c r="D762" s="218" t="s">
        <v>142</v>
      </c>
      <c r="E762" s="38"/>
      <c r="F762" s="219" t="s">
        <v>875</v>
      </c>
      <c r="G762" s="38"/>
      <c r="H762" s="38"/>
      <c r="I762" s="131"/>
      <c r="J762" s="38"/>
      <c r="K762" s="38"/>
      <c r="L762" s="42"/>
      <c r="M762" s="220"/>
      <c r="N762" s="78"/>
      <c r="O762" s="78"/>
      <c r="P762" s="78"/>
      <c r="Q762" s="78"/>
      <c r="R762" s="78"/>
      <c r="S762" s="78"/>
      <c r="T762" s="79"/>
      <c r="AT762" s="16" t="s">
        <v>142</v>
      </c>
      <c r="AU762" s="16" t="s">
        <v>81</v>
      </c>
    </row>
    <row r="763" s="12" customFormat="1">
      <c r="B763" s="231"/>
      <c r="C763" s="232"/>
      <c r="D763" s="218" t="s">
        <v>144</v>
      </c>
      <c r="E763" s="233" t="s">
        <v>1</v>
      </c>
      <c r="F763" s="234" t="s">
        <v>876</v>
      </c>
      <c r="G763" s="232"/>
      <c r="H763" s="235">
        <v>13.768000000000001</v>
      </c>
      <c r="I763" s="236"/>
      <c r="J763" s="232"/>
      <c r="K763" s="232"/>
      <c r="L763" s="237"/>
      <c r="M763" s="238"/>
      <c r="N763" s="239"/>
      <c r="O763" s="239"/>
      <c r="P763" s="239"/>
      <c r="Q763" s="239"/>
      <c r="R763" s="239"/>
      <c r="S763" s="239"/>
      <c r="T763" s="240"/>
      <c r="AT763" s="241" t="s">
        <v>144</v>
      </c>
      <c r="AU763" s="241" t="s">
        <v>81</v>
      </c>
      <c r="AV763" s="12" t="s">
        <v>81</v>
      </c>
      <c r="AW763" s="12" t="s">
        <v>33</v>
      </c>
      <c r="AX763" s="12" t="s">
        <v>79</v>
      </c>
      <c r="AY763" s="241" t="s">
        <v>133</v>
      </c>
    </row>
    <row r="764" s="1" customFormat="1" ht="16.5" customHeight="1">
      <c r="B764" s="37"/>
      <c r="C764" s="206" t="s">
        <v>877</v>
      </c>
      <c r="D764" s="206" t="s">
        <v>135</v>
      </c>
      <c r="E764" s="207" t="s">
        <v>878</v>
      </c>
      <c r="F764" s="208" t="s">
        <v>879</v>
      </c>
      <c r="G764" s="209" t="s">
        <v>196</v>
      </c>
      <c r="H764" s="210">
        <v>2161.5999999999999</v>
      </c>
      <c r="I764" s="211"/>
      <c r="J764" s="212">
        <f>ROUND(I764*H764,2)</f>
        <v>0</v>
      </c>
      <c r="K764" s="208" t="s">
        <v>139</v>
      </c>
      <c r="L764" s="42"/>
      <c r="M764" s="213" t="s">
        <v>1</v>
      </c>
      <c r="N764" s="214" t="s">
        <v>43</v>
      </c>
      <c r="O764" s="78"/>
      <c r="P764" s="215">
        <f>O764*H764</f>
        <v>0</v>
      </c>
      <c r="Q764" s="215">
        <v>0</v>
      </c>
      <c r="R764" s="215">
        <f>Q764*H764</f>
        <v>0</v>
      </c>
      <c r="S764" s="215">
        <v>0</v>
      </c>
      <c r="T764" s="216">
        <f>S764*H764</f>
        <v>0</v>
      </c>
      <c r="AR764" s="16" t="s">
        <v>140</v>
      </c>
      <c r="AT764" s="16" t="s">
        <v>135</v>
      </c>
      <c r="AU764" s="16" t="s">
        <v>81</v>
      </c>
      <c r="AY764" s="16" t="s">
        <v>133</v>
      </c>
      <c r="BE764" s="217">
        <f>IF(N764="základní",J764,0)</f>
        <v>0</v>
      </c>
      <c r="BF764" s="217">
        <f>IF(N764="snížená",J764,0)</f>
        <v>0</v>
      </c>
      <c r="BG764" s="217">
        <f>IF(N764="zákl. přenesená",J764,0)</f>
        <v>0</v>
      </c>
      <c r="BH764" s="217">
        <f>IF(N764="sníž. přenesená",J764,0)</f>
        <v>0</v>
      </c>
      <c r="BI764" s="217">
        <f>IF(N764="nulová",J764,0)</f>
        <v>0</v>
      </c>
      <c r="BJ764" s="16" t="s">
        <v>79</v>
      </c>
      <c r="BK764" s="217">
        <f>ROUND(I764*H764,2)</f>
        <v>0</v>
      </c>
      <c r="BL764" s="16" t="s">
        <v>140</v>
      </c>
      <c r="BM764" s="16" t="s">
        <v>880</v>
      </c>
    </row>
    <row r="765" s="1" customFormat="1">
      <c r="B765" s="37"/>
      <c r="C765" s="38"/>
      <c r="D765" s="218" t="s">
        <v>142</v>
      </c>
      <c r="E765" s="38"/>
      <c r="F765" s="219" t="s">
        <v>881</v>
      </c>
      <c r="G765" s="38"/>
      <c r="H765" s="38"/>
      <c r="I765" s="131"/>
      <c r="J765" s="38"/>
      <c r="K765" s="38"/>
      <c r="L765" s="42"/>
      <c r="M765" s="220"/>
      <c r="N765" s="78"/>
      <c r="O765" s="78"/>
      <c r="P765" s="78"/>
      <c r="Q765" s="78"/>
      <c r="R765" s="78"/>
      <c r="S765" s="78"/>
      <c r="T765" s="79"/>
      <c r="AT765" s="16" t="s">
        <v>142</v>
      </c>
      <c r="AU765" s="16" t="s">
        <v>81</v>
      </c>
    </row>
    <row r="766" s="12" customFormat="1">
      <c r="B766" s="231"/>
      <c r="C766" s="232"/>
      <c r="D766" s="218" t="s">
        <v>144</v>
      </c>
      <c r="E766" s="233" t="s">
        <v>1</v>
      </c>
      <c r="F766" s="234" t="s">
        <v>866</v>
      </c>
      <c r="G766" s="232"/>
      <c r="H766" s="235">
        <v>9.1999999999999993</v>
      </c>
      <c r="I766" s="236"/>
      <c r="J766" s="232"/>
      <c r="K766" s="232"/>
      <c r="L766" s="237"/>
      <c r="M766" s="238"/>
      <c r="N766" s="239"/>
      <c r="O766" s="239"/>
      <c r="P766" s="239"/>
      <c r="Q766" s="239"/>
      <c r="R766" s="239"/>
      <c r="S766" s="239"/>
      <c r="T766" s="240"/>
      <c r="AT766" s="241" t="s">
        <v>144</v>
      </c>
      <c r="AU766" s="241" t="s">
        <v>81</v>
      </c>
      <c r="AV766" s="12" t="s">
        <v>81</v>
      </c>
      <c r="AW766" s="12" t="s">
        <v>33</v>
      </c>
      <c r="AX766" s="12" t="s">
        <v>72</v>
      </c>
      <c r="AY766" s="241" t="s">
        <v>133</v>
      </c>
    </row>
    <row r="767" s="12" customFormat="1">
      <c r="B767" s="231"/>
      <c r="C767" s="232"/>
      <c r="D767" s="218" t="s">
        <v>144</v>
      </c>
      <c r="E767" s="233" t="s">
        <v>1</v>
      </c>
      <c r="F767" s="234" t="s">
        <v>867</v>
      </c>
      <c r="G767" s="232"/>
      <c r="H767" s="235">
        <v>792.60000000000002</v>
      </c>
      <c r="I767" s="236"/>
      <c r="J767" s="232"/>
      <c r="K767" s="232"/>
      <c r="L767" s="237"/>
      <c r="M767" s="238"/>
      <c r="N767" s="239"/>
      <c r="O767" s="239"/>
      <c r="P767" s="239"/>
      <c r="Q767" s="239"/>
      <c r="R767" s="239"/>
      <c r="S767" s="239"/>
      <c r="T767" s="240"/>
      <c r="AT767" s="241" t="s">
        <v>144</v>
      </c>
      <c r="AU767" s="241" t="s">
        <v>81</v>
      </c>
      <c r="AV767" s="12" t="s">
        <v>81</v>
      </c>
      <c r="AW767" s="12" t="s">
        <v>33</v>
      </c>
      <c r="AX767" s="12" t="s">
        <v>72</v>
      </c>
      <c r="AY767" s="241" t="s">
        <v>133</v>
      </c>
    </row>
    <row r="768" s="12" customFormat="1">
      <c r="B768" s="231"/>
      <c r="C768" s="232"/>
      <c r="D768" s="218" t="s">
        <v>144</v>
      </c>
      <c r="E768" s="233" t="s">
        <v>1</v>
      </c>
      <c r="F768" s="234" t="s">
        <v>620</v>
      </c>
      <c r="G768" s="232"/>
      <c r="H768" s="235">
        <v>391.60000000000002</v>
      </c>
      <c r="I768" s="236"/>
      <c r="J768" s="232"/>
      <c r="K768" s="232"/>
      <c r="L768" s="237"/>
      <c r="M768" s="238"/>
      <c r="N768" s="239"/>
      <c r="O768" s="239"/>
      <c r="P768" s="239"/>
      <c r="Q768" s="239"/>
      <c r="R768" s="239"/>
      <c r="S768" s="239"/>
      <c r="T768" s="240"/>
      <c r="AT768" s="241" t="s">
        <v>144</v>
      </c>
      <c r="AU768" s="241" t="s">
        <v>81</v>
      </c>
      <c r="AV768" s="12" t="s">
        <v>81</v>
      </c>
      <c r="AW768" s="12" t="s">
        <v>33</v>
      </c>
      <c r="AX768" s="12" t="s">
        <v>72</v>
      </c>
      <c r="AY768" s="241" t="s">
        <v>133</v>
      </c>
    </row>
    <row r="769" s="12" customFormat="1">
      <c r="B769" s="231"/>
      <c r="C769" s="232"/>
      <c r="D769" s="218" t="s">
        <v>144</v>
      </c>
      <c r="E769" s="233" t="s">
        <v>1</v>
      </c>
      <c r="F769" s="234" t="s">
        <v>868</v>
      </c>
      <c r="G769" s="232"/>
      <c r="H769" s="235">
        <v>300.39999999999998</v>
      </c>
      <c r="I769" s="236"/>
      <c r="J769" s="232"/>
      <c r="K769" s="232"/>
      <c r="L769" s="237"/>
      <c r="M769" s="238"/>
      <c r="N769" s="239"/>
      <c r="O769" s="239"/>
      <c r="P769" s="239"/>
      <c r="Q769" s="239"/>
      <c r="R769" s="239"/>
      <c r="S769" s="239"/>
      <c r="T769" s="240"/>
      <c r="AT769" s="241" t="s">
        <v>144</v>
      </c>
      <c r="AU769" s="241" t="s">
        <v>81</v>
      </c>
      <c r="AV769" s="12" t="s">
        <v>81</v>
      </c>
      <c r="AW769" s="12" t="s">
        <v>33</v>
      </c>
      <c r="AX769" s="12" t="s">
        <v>72</v>
      </c>
      <c r="AY769" s="241" t="s">
        <v>133</v>
      </c>
    </row>
    <row r="770" s="12" customFormat="1">
      <c r="B770" s="231"/>
      <c r="C770" s="232"/>
      <c r="D770" s="218" t="s">
        <v>144</v>
      </c>
      <c r="E770" s="233" t="s">
        <v>1</v>
      </c>
      <c r="F770" s="234" t="s">
        <v>869</v>
      </c>
      <c r="G770" s="232"/>
      <c r="H770" s="235">
        <v>183.59999999999999</v>
      </c>
      <c r="I770" s="236"/>
      <c r="J770" s="232"/>
      <c r="K770" s="232"/>
      <c r="L770" s="237"/>
      <c r="M770" s="238"/>
      <c r="N770" s="239"/>
      <c r="O770" s="239"/>
      <c r="P770" s="239"/>
      <c r="Q770" s="239"/>
      <c r="R770" s="239"/>
      <c r="S770" s="239"/>
      <c r="T770" s="240"/>
      <c r="AT770" s="241" t="s">
        <v>144</v>
      </c>
      <c r="AU770" s="241" t="s">
        <v>81</v>
      </c>
      <c r="AV770" s="12" t="s">
        <v>81</v>
      </c>
      <c r="AW770" s="12" t="s">
        <v>33</v>
      </c>
      <c r="AX770" s="12" t="s">
        <v>72</v>
      </c>
      <c r="AY770" s="241" t="s">
        <v>133</v>
      </c>
    </row>
    <row r="771" s="12" customFormat="1">
      <c r="B771" s="231"/>
      <c r="C771" s="232"/>
      <c r="D771" s="218" t="s">
        <v>144</v>
      </c>
      <c r="E771" s="233" t="s">
        <v>1</v>
      </c>
      <c r="F771" s="234" t="s">
        <v>870</v>
      </c>
      <c r="G771" s="232"/>
      <c r="H771" s="235">
        <v>484.19999999999999</v>
      </c>
      <c r="I771" s="236"/>
      <c r="J771" s="232"/>
      <c r="K771" s="232"/>
      <c r="L771" s="237"/>
      <c r="M771" s="238"/>
      <c r="N771" s="239"/>
      <c r="O771" s="239"/>
      <c r="P771" s="239"/>
      <c r="Q771" s="239"/>
      <c r="R771" s="239"/>
      <c r="S771" s="239"/>
      <c r="T771" s="240"/>
      <c r="AT771" s="241" t="s">
        <v>144</v>
      </c>
      <c r="AU771" s="241" t="s">
        <v>81</v>
      </c>
      <c r="AV771" s="12" t="s">
        <v>81</v>
      </c>
      <c r="AW771" s="12" t="s">
        <v>33</v>
      </c>
      <c r="AX771" s="12" t="s">
        <v>72</v>
      </c>
      <c r="AY771" s="241" t="s">
        <v>133</v>
      </c>
    </row>
    <row r="772" s="13" customFormat="1">
      <c r="B772" s="242"/>
      <c r="C772" s="243"/>
      <c r="D772" s="218" t="s">
        <v>144</v>
      </c>
      <c r="E772" s="244" t="s">
        <v>1</v>
      </c>
      <c r="F772" s="245" t="s">
        <v>149</v>
      </c>
      <c r="G772" s="243"/>
      <c r="H772" s="246">
        <v>2161.5999999999999</v>
      </c>
      <c r="I772" s="247"/>
      <c r="J772" s="243"/>
      <c r="K772" s="243"/>
      <c r="L772" s="248"/>
      <c r="M772" s="249"/>
      <c r="N772" s="250"/>
      <c r="O772" s="250"/>
      <c r="P772" s="250"/>
      <c r="Q772" s="250"/>
      <c r="R772" s="250"/>
      <c r="S772" s="250"/>
      <c r="T772" s="251"/>
      <c r="AT772" s="252" t="s">
        <v>144</v>
      </c>
      <c r="AU772" s="252" t="s">
        <v>81</v>
      </c>
      <c r="AV772" s="13" t="s">
        <v>140</v>
      </c>
      <c r="AW772" s="13" t="s">
        <v>33</v>
      </c>
      <c r="AX772" s="13" t="s">
        <v>79</v>
      </c>
      <c r="AY772" s="252" t="s">
        <v>133</v>
      </c>
    </row>
    <row r="773" s="1" customFormat="1" ht="16.5" customHeight="1">
      <c r="B773" s="37"/>
      <c r="C773" s="206" t="s">
        <v>882</v>
      </c>
      <c r="D773" s="206" t="s">
        <v>135</v>
      </c>
      <c r="E773" s="207" t="s">
        <v>883</v>
      </c>
      <c r="F773" s="208" t="s">
        <v>884</v>
      </c>
      <c r="G773" s="209" t="s">
        <v>502</v>
      </c>
      <c r="H773" s="210">
        <v>911.34400000000005</v>
      </c>
      <c r="I773" s="211"/>
      <c r="J773" s="212">
        <f>ROUND(I773*H773,2)</f>
        <v>0</v>
      </c>
      <c r="K773" s="208" t="s">
        <v>1</v>
      </c>
      <c r="L773" s="42"/>
      <c r="M773" s="213" t="s">
        <v>1</v>
      </c>
      <c r="N773" s="214" t="s">
        <v>43</v>
      </c>
      <c r="O773" s="78"/>
      <c r="P773" s="215">
        <f>O773*H773</f>
        <v>0</v>
      </c>
      <c r="Q773" s="215">
        <v>0</v>
      </c>
      <c r="R773" s="215">
        <f>Q773*H773</f>
        <v>0</v>
      </c>
      <c r="S773" s="215">
        <v>0</v>
      </c>
      <c r="T773" s="216">
        <f>S773*H773</f>
        <v>0</v>
      </c>
      <c r="AR773" s="16" t="s">
        <v>140</v>
      </c>
      <c r="AT773" s="16" t="s">
        <v>135</v>
      </c>
      <c r="AU773" s="16" t="s">
        <v>81</v>
      </c>
      <c r="AY773" s="16" t="s">
        <v>133</v>
      </c>
      <c r="BE773" s="217">
        <f>IF(N773="základní",J773,0)</f>
        <v>0</v>
      </c>
      <c r="BF773" s="217">
        <f>IF(N773="snížená",J773,0)</f>
        <v>0</v>
      </c>
      <c r="BG773" s="217">
        <f>IF(N773="zákl. přenesená",J773,0)</f>
        <v>0</v>
      </c>
      <c r="BH773" s="217">
        <f>IF(N773="sníž. přenesená",J773,0)</f>
        <v>0</v>
      </c>
      <c r="BI773" s="217">
        <f>IF(N773="nulová",J773,0)</f>
        <v>0</v>
      </c>
      <c r="BJ773" s="16" t="s">
        <v>79</v>
      </c>
      <c r="BK773" s="217">
        <f>ROUND(I773*H773,2)</f>
        <v>0</v>
      </c>
      <c r="BL773" s="16" t="s">
        <v>140</v>
      </c>
      <c r="BM773" s="16" t="s">
        <v>885</v>
      </c>
    </row>
    <row r="774" s="1" customFormat="1">
      <c r="B774" s="37"/>
      <c r="C774" s="38"/>
      <c r="D774" s="218" t="s">
        <v>142</v>
      </c>
      <c r="E774" s="38"/>
      <c r="F774" s="219" t="s">
        <v>884</v>
      </c>
      <c r="G774" s="38"/>
      <c r="H774" s="38"/>
      <c r="I774" s="131"/>
      <c r="J774" s="38"/>
      <c r="K774" s="38"/>
      <c r="L774" s="42"/>
      <c r="M774" s="220"/>
      <c r="N774" s="78"/>
      <c r="O774" s="78"/>
      <c r="P774" s="78"/>
      <c r="Q774" s="78"/>
      <c r="R774" s="78"/>
      <c r="S774" s="78"/>
      <c r="T774" s="79"/>
      <c r="AT774" s="16" t="s">
        <v>142</v>
      </c>
      <c r="AU774" s="16" t="s">
        <v>81</v>
      </c>
    </row>
    <row r="775" s="1" customFormat="1" ht="16.5" customHeight="1">
      <c r="B775" s="37"/>
      <c r="C775" s="206" t="s">
        <v>886</v>
      </c>
      <c r="D775" s="206" t="s">
        <v>135</v>
      </c>
      <c r="E775" s="207" t="s">
        <v>887</v>
      </c>
      <c r="F775" s="208" t="s">
        <v>888</v>
      </c>
      <c r="G775" s="209" t="s">
        <v>502</v>
      </c>
      <c r="H775" s="210">
        <v>13670.16</v>
      </c>
      <c r="I775" s="211"/>
      <c r="J775" s="212">
        <f>ROUND(I775*H775,2)</f>
        <v>0</v>
      </c>
      <c r="K775" s="208" t="s">
        <v>1</v>
      </c>
      <c r="L775" s="42"/>
      <c r="M775" s="213" t="s">
        <v>1</v>
      </c>
      <c r="N775" s="214" t="s">
        <v>43</v>
      </c>
      <c r="O775" s="78"/>
      <c r="P775" s="215">
        <f>O775*H775</f>
        <v>0</v>
      </c>
      <c r="Q775" s="215">
        <v>0</v>
      </c>
      <c r="R775" s="215">
        <f>Q775*H775</f>
        <v>0</v>
      </c>
      <c r="S775" s="215">
        <v>0</v>
      </c>
      <c r="T775" s="216">
        <f>S775*H775</f>
        <v>0</v>
      </c>
      <c r="AR775" s="16" t="s">
        <v>140</v>
      </c>
      <c r="AT775" s="16" t="s">
        <v>135</v>
      </c>
      <c r="AU775" s="16" t="s">
        <v>81</v>
      </c>
      <c r="AY775" s="16" t="s">
        <v>133</v>
      </c>
      <c r="BE775" s="217">
        <f>IF(N775="základní",J775,0)</f>
        <v>0</v>
      </c>
      <c r="BF775" s="217">
        <f>IF(N775="snížená",J775,0)</f>
        <v>0</v>
      </c>
      <c r="BG775" s="217">
        <f>IF(N775="zákl. přenesená",J775,0)</f>
        <v>0</v>
      </c>
      <c r="BH775" s="217">
        <f>IF(N775="sníž. přenesená",J775,0)</f>
        <v>0</v>
      </c>
      <c r="BI775" s="217">
        <f>IF(N775="nulová",J775,0)</f>
        <v>0</v>
      </c>
      <c r="BJ775" s="16" t="s">
        <v>79</v>
      </c>
      <c r="BK775" s="217">
        <f>ROUND(I775*H775,2)</f>
        <v>0</v>
      </c>
      <c r="BL775" s="16" t="s">
        <v>140</v>
      </c>
      <c r="BM775" s="16" t="s">
        <v>889</v>
      </c>
    </row>
    <row r="776" s="1" customFormat="1">
      <c r="B776" s="37"/>
      <c r="C776" s="38"/>
      <c r="D776" s="218" t="s">
        <v>142</v>
      </c>
      <c r="E776" s="38"/>
      <c r="F776" s="219" t="s">
        <v>888</v>
      </c>
      <c r="G776" s="38"/>
      <c r="H776" s="38"/>
      <c r="I776" s="131"/>
      <c r="J776" s="38"/>
      <c r="K776" s="38"/>
      <c r="L776" s="42"/>
      <c r="M776" s="220"/>
      <c r="N776" s="78"/>
      <c r="O776" s="78"/>
      <c r="P776" s="78"/>
      <c r="Q776" s="78"/>
      <c r="R776" s="78"/>
      <c r="S776" s="78"/>
      <c r="T776" s="79"/>
      <c r="AT776" s="16" t="s">
        <v>142</v>
      </c>
      <c r="AU776" s="16" t="s">
        <v>81</v>
      </c>
    </row>
    <row r="777" s="12" customFormat="1">
      <c r="B777" s="231"/>
      <c r="C777" s="232"/>
      <c r="D777" s="218" t="s">
        <v>144</v>
      </c>
      <c r="E777" s="233" t="s">
        <v>1</v>
      </c>
      <c r="F777" s="234" t="s">
        <v>890</v>
      </c>
      <c r="G777" s="232"/>
      <c r="H777" s="235">
        <v>13670.16</v>
      </c>
      <c r="I777" s="236"/>
      <c r="J777" s="232"/>
      <c r="K777" s="232"/>
      <c r="L777" s="237"/>
      <c r="M777" s="238"/>
      <c r="N777" s="239"/>
      <c r="O777" s="239"/>
      <c r="P777" s="239"/>
      <c r="Q777" s="239"/>
      <c r="R777" s="239"/>
      <c r="S777" s="239"/>
      <c r="T777" s="240"/>
      <c r="AT777" s="241" t="s">
        <v>144</v>
      </c>
      <c r="AU777" s="241" t="s">
        <v>81</v>
      </c>
      <c r="AV777" s="12" t="s">
        <v>81</v>
      </c>
      <c r="AW777" s="12" t="s">
        <v>33</v>
      </c>
      <c r="AX777" s="12" t="s">
        <v>79</v>
      </c>
      <c r="AY777" s="241" t="s">
        <v>133</v>
      </c>
    </row>
    <row r="778" s="10" customFormat="1" ht="20.88" customHeight="1">
      <c r="B778" s="190"/>
      <c r="C778" s="191"/>
      <c r="D778" s="192" t="s">
        <v>71</v>
      </c>
      <c r="E778" s="204" t="s">
        <v>821</v>
      </c>
      <c r="F778" s="204" t="s">
        <v>891</v>
      </c>
      <c r="G778" s="191"/>
      <c r="H778" s="191"/>
      <c r="I778" s="194"/>
      <c r="J778" s="205">
        <f>BK778</f>
        <v>0</v>
      </c>
      <c r="K778" s="191"/>
      <c r="L778" s="196"/>
      <c r="M778" s="197"/>
      <c r="N778" s="198"/>
      <c r="O778" s="198"/>
      <c r="P778" s="199">
        <f>SUM(P779:P786)</f>
        <v>0</v>
      </c>
      <c r="Q778" s="198"/>
      <c r="R778" s="199">
        <f>SUM(R779:R786)</f>
        <v>0</v>
      </c>
      <c r="S778" s="198"/>
      <c r="T778" s="200">
        <f>SUM(T779:T786)</f>
        <v>0</v>
      </c>
      <c r="AR778" s="201" t="s">
        <v>79</v>
      </c>
      <c r="AT778" s="202" t="s">
        <v>71</v>
      </c>
      <c r="AU778" s="202" t="s">
        <v>81</v>
      </c>
      <c r="AY778" s="201" t="s">
        <v>133</v>
      </c>
      <c r="BK778" s="203">
        <f>SUM(BK779:BK786)</f>
        <v>0</v>
      </c>
    </row>
    <row r="779" s="1" customFormat="1" ht="16.5" customHeight="1">
      <c r="B779" s="37"/>
      <c r="C779" s="206" t="s">
        <v>892</v>
      </c>
      <c r="D779" s="206" t="s">
        <v>135</v>
      </c>
      <c r="E779" s="207" t="s">
        <v>893</v>
      </c>
      <c r="F779" s="208" t="s">
        <v>894</v>
      </c>
      <c r="G779" s="209" t="s">
        <v>502</v>
      </c>
      <c r="H779" s="210">
        <v>6273.9899999999998</v>
      </c>
      <c r="I779" s="211"/>
      <c r="J779" s="212">
        <f>ROUND(I779*H779,2)</f>
        <v>0</v>
      </c>
      <c r="K779" s="208" t="s">
        <v>1</v>
      </c>
      <c r="L779" s="42"/>
      <c r="M779" s="213" t="s">
        <v>1</v>
      </c>
      <c r="N779" s="214" t="s">
        <v>43</v>
      </c>
      <c r="O779" s="78"/>
      <c r="P779" s="215">
        <f>O779*H779</f>
        <v>0</v>
      </c>
      <c r="Q779" s="215">
        <v>0</v>
      </c>
      <c r="R779" s="215">
        <f>Q779*H779</f>
        <v>0</v>
      </c>
      <c r="S779" s="215">
        <v>0</v>
      </c>
      <c r="T779" s="216">
        <f>S779*H779</f>
        <v>0</v>
      </c>
      <c r="AR779" s="16" t="s">
        <v>140</v>
      </c>
      <c r="AT779" s="16" t="s">
        <v>135</v>
      </c>
      <c r="AU779" s="16" t="s">
        <v>156</v>
      </c>
      <c r="AY779" s="16" t="s">
        <v>133</v>
      </c>
      <c r="BE779" s="217">
        <f>IF(N779="základní",J779,0)</f>
        <v>0</v>
      </c>
      <c r="BF779" s="217">
        <f>IF(N779="snížená",J779,0)</f>
        <v>0</v>
      </c>
      <c r="BG779" s="217">
        <f>IF(N779="zákl. přenesená",J779,0)</f>
        <v>0</v>
      </c>
      <c r="BH779" s="217">
        <f>IF(N779="sníž. přenesená",J779,0)</f>
        <v>0</v>
      </c>
      <c r="BI779" s="217">
        <f>IF(N779="nulová",J779,0)</f>
        <v>0</v>
      </c>
      <c r="BJ779" s="16" t="s">
        <v>79</v>
      </c>
      <c r="BK779" s="217">
        <f>ROUND(I779*H779,2)</f>
        <v>0</v>
      </c>
      <c r="BL779" s="16" t="s">
        <v>140</v>
      </c>
      <c r="BM779" s="16" t="s">
        <v>895</v>
      </c>
    </row>
    <row r="780" s="1" customFormat="1">
      <c r="B780" s="37"/>
      <c r="C780" s="38"/>
      <c r="D780" s="218" t="s">
        <v>142</v>
      </c>
      <c r="E780" s="38"/>
      <c r="F780" s="219" t="s">
        <v>894</v>
      </c>
      <c r="G780" s="38"/>
      <c r="H780" s="38"/>
      <c r="I780" s="131"/>
      <c r="J780" s="38"/>
      <c r="K780" s="38"/>
      <c r="L780" s="42"/>
      <c r="M780" s="220"/>
      <c r="N780" s="78"/>
      <c r="O780" s="78"/>
      <c r="P780" s="78"/>
      <c r="Q780" s="78"/>
      <c r="R780" s="78"/>
      <c r="S780" s="78"/>
      <c r="T780" s="79"/>
      <c r="AT780" s="16" t="s">
        <v>142</v>
      </c>
      <c r="AU780" s="16" t="s">
        <v>156</v>
      </c>
    </row>
    <row r="781" s="12" customFormat="1">
      <c r="B781" s="231"/>
      <c r="C781" s="232"/>
      <c r="D781" s="218" t="s">
        <v>144</v>
      </c>
      <c r="E781" s="233" t="s">
        <v>1</v>
      </c>
      <c r="F781" s="234" t="s">
        <v>474</v>
      </c>
      <c r="G781" s="232"/>
      <c r="H781" s="235">
        <v>3136.9949999999999</v>
      </c>
      <c r="I781" s="236"/>
      <c r="J781" s="232"/>
      <c r="K781" s="232"/>
      <c r="L781" s="237"/>
      <c r="M781" s="238"/>
      <c r="N781" s="239"/>
      <c r="O781" s="239"/>
      <c r="P781" s="239"/>
      <c r="Q781" s="239"/>
      <c r="R781" s="239"/>
      <c r="S781" s="239"/>
      <c r="T781" s="240"/>
      <c r="AT781" s="241" t="s">
        <v>144</v>
      </c>
      <c r="AU781" s="241" t="s">
        <v>156</v>
      </c>
      <c r="AV781" s="12" t="s">
        <v>81</v>
      </c>
      <c r="AW781" s="12" t="s">
        <v>33</v>
      </c>
      <c r="AX781" s="12" t="s">
        <v>72</v>
      </c>
      <c r="AY781" s="241" t="s">
        <v>133</v>
      </c>
    </row>
    <row r="782" s="12" customFormat="1">
      <c r="B782" s="231"/>
      <c r="C782" s="232"/>
      <c r="D782" s="218" t="s">
        <v>144</v>
      </c>
      <c r="E782" s="233" t="s">
        <v>1</v>
      </c>
      <c r="F782" s="234" t="s">
        <v>896</v>
      </c>
      <c r="G782" s="232"/>
      <c r="H782" s="235">
        <v>6273.9899999999998</v>
      </c>
      <c r="I782" s="236"/>
      <c r="J782" s="232"/>
      <c r="K782" s="232"/>
      <c r="L782" s="237"/>
      <c r="M782" s="238"/>
      <c r="N782" s="239"/>
      <c r="O782" s="239"/>
      <c r="P782" s="239"/>
      <c r="Q782" s="239"/>
      <c r="R782" s="239"/>
      <c r="S782" s="239"/>
      <c r="T782" s="240"/>
      <c r="AT782" s="241" t="s">
        <v>144</v>
      </c>
      <c r="AU782" s="241" t="s">
        <v>156</v>
      </c>
      <c r="AV782" s="12" t="s">
        <v>81</v>
      </c>
      <c r="AW782" s="12" t="s">
        <v>33</v>
      </c>
      <c r="AX782" s="12" t="s">
        <v>79</v>
      </c>
      <c r="AY782" s="241" t="s">
        <v>133</v>
      </c>
    </row>
    <row r="783" s="1" customFormat="1" ht="16.5" customHeight="1">
      <c r="B783" s="37"/>
      <c r="C783" s="206" t="s">
        <v>897</v>
      </c>
      <c r="D783" s="206" t="s">
        <v>135</v>
      </c>
      <c r="E783" s="207" t="s">
        <v>898</v>
      </c>
      <c r="F783" s="208" t="s">
        <v>899</v>
      </c>
      <c r="G783" s="209" t="s">
        <v>502</v>
      </c>
      <c r="H783" s="210">
        <v>911.34400000000005</v>
      </c>
      <c r="I783" s="211"/>
      <c r="J783" s="212">
        <f>ROUND(I783*H783,2)</f>
        <v>0</v>
      </c>
      <c r="K783" s="208" t="s">
        <v>1</v>
      </c>
      <c r="L783" s="42"/>
      <c r="M783" s="213" t="s">
        <v>1</v>
      </c>
      <c r="N783" s="214" t="s">
        <v>43</v>
      </c>
      <c r="O783" s="78"/>
      <c r="P783" s="215">
        <f>O783*H783</f>
        <v>0</v>
      </c>
      <c r="Q783" s="215">
        <v>0</v>
      </c>
      <c r="R783" s="215">
        <f>Q783*H783</f>
        <v>0</v>
      </c>
      <c r="S783" s="215">
        <v>0</v>
      </c>
      <c r="T783" s="216">
        <f>S783*H783</f>
        <v>0</v>
      </c>
      <c r="AR783" s="16" t="s">
        <v>140</v>
      </c>
      <c r="AT783" s="16" t="s">
        <v>135</v>
      </c>
      <c r="AU783" s="16" t="s">
        <v>156</v>
      </c>
      <c r="AY783" s="16" t="s">
        <v>133</v>
      </c>
      <c r="BE783" s="217">
        <f>IF(N783="základní",J783,0)</f>
        <v>0</v>
      </c>
      <c r="BF783" s="217">
        <f>IF(N783="snížená",J783,0)</f>
        <v>0</v>
      </c>
      <c r="BG783" s="217">
        <f>IF(N783="zákl. přenesená",J783,0)</f>
        <v>0</v>
      </c>
      <c r="BH783" s="217">
        <f>IF(N783="sníž. přenesená",J783,0)</f>
        <v>0</v>
      </c>
      <c r="BI783" s="217">
        <f>IF(N783="nulová",J783,0)</f>
        <v>0</v>
      </c>
      <c r="BJ783" s="16" t="s">
        <v>79</v>
      </c>
      <c r="BK783" s="217">
        <f>ROUND(I783*H783,2)</f>
        <v>0</v>
      </c>
      <c r="BL783" s="16" t="s">
        <v>140</v>
      </c>
      <c r="BM783" s="16" t="s">
        <v>900</v>
      </c>
    </row>
    <row r="784" s="1" customFormat="1">
      <c r="B784" s="37"/>
      <c r="C784" s="38"/>
      <c r="D784" s="218" t="s">
        <v>142</v>
      </c>
      <c r="E784" s="38"/>
      <c r="F784" s="219" t="s">
        <v>899</v>
      </c>
      <c r="G784" s="38"/>
      <c r="H784" s="38"/>
      <c r="I784" s="131"/>
      <c r="J784" s="38"/>
      <c r="K784" s="38"/>
      <c r="L784" s="42"/>
      <c r="M784" s="220"/>
      <c r="N784" s="78"/>
      <c r="O784" s="78"/>
      <c r="P784" s="78"/>
      <c r="Q784" s="78"/>
      <c r="R784" s="78"/>
      <c r="S784" s="78"/>
      <c r="T784" s="79"/>
      <c r="AT784" s="16" t="s">
        <v>142</v>
      </c>
      <c r="AU784" s="16" t="s">
        <v>156</v>
      </c>
    </row>
    <row r="785" s="1" customFormat="1" ht="16.5" customHeight="1">
      <c r="B785" s="37"/>
      <c r="C785" s="206" t="s">
        <v>901</v>
      </c>
      <c r="D785" s="206" t="s">
        <v>135</v>
      </c>
      <c r="E785" s="207" t="s">
        <v>902</v>
      </c>
      <c r="F785" s="208" t="s">
        <v>903</v>
      </c>
      <c r="G785" s="209" t="s">
        <v>502</v>
      </c>
      <c r="H785" s="210">
        <v>6967.7250000000004</v>
      </c>
      <c r="I785" s="211"/>
      <c r="J785" s="212">
        <f>ROUND(I785*H785,2)</f>
        <v>0</v>
      </c>
      <c r="K785" s="208" t="s">
        <v>1</v>
      </c>
      <c r="L785" s="42"/>
      <c r="M785" s="213" t="s">
        <v>1</v>
      </c>
      <c r="N785" s="214" t="s">
        <v>43</v>
      </c>
      <c r="O785" s="78"/>
      <c r="P785" s="215">
        <f>O785*H785</f>
        <v>0</v>
      </c>
      <c r="Q785" s="215">
        <v>0</v>
      </c>
      <c r="R785" s="215">
        <f>Q785*H785</f>
        <v>0</v>
      </c>
      <c r="S785" s="215">
        <v>0</v>
      </c>
      <c r="T785" s="216">
        <f>S785*H785</f>
        <v>0</v>
      </c>
      <c r="AR785" s="16" t="s">
        <v>140</v>
      </c>
      <c r="AT785" s="16" t="s">
        <v>135</v>
      </c>
      <c r="AU785" s="16" t="s">
        <v>156</v>
      </c>
      <c r="AY785" s="16" t="s">
        <v>133</v>
      </c>
      <c r="BE785" s="217">
        <f>IF(N785="základní",J785,0)</f>
        <v>0</v>
      </c>
      <c r="BF785" s="217">
        <f>IF(N785="snížená",J785,0)</f>
        <v>0</v>
      </c>
      <c r="BG785" s="217">
        <f>IF(N785="zákl. přenesená",J785,0)</f>
        <v>0</v>
      </c>
      <c r="BH785" s="217">
        <f>IF(N785="sníž. přenesená",J785,0)</f>
        <v>0</v>
      </c>
      <c r="BI785" s="217">
        <f>IF(N785="nulová",J785,0)</f>
        <v>0</v>
      </c>
      <c r="BJ785" s="16" t="s">
        <v>79</v>
      </c>
      <c r="BK785" s="217">
        <f>ROUND(I785*H785,2)</f>
        <v>0</v>
      </c>
      <c r="BL785" s="16" t="s">
        <v>140</v>
      </c>
      <c r="BM785" s="16" t="s">
        <v>904</v>
      </c>
    </row>
    <row r="786" s="1" customFormat="1">
      <c r="B786" s="37"/>
      <c r="C786" s="38"/>
      <c r="D786" s="218" t="s">
        <v>142</v>
      </c>
      <c r="E786" s="38"/>
      <c r="F786" s="219" t="s">
        <v>903</v>
      </c>
      <c r="G786" s="38"/>
      <c r="H786" s="38"/>
      <c r="I786" s="131"/>
      <c r="J786" s="38"/>
      <c r="K786" s="38"/>
      <c r="L786" s="42"/>
      <c r="M786" s="220"/>
      <c r="N786" s="78"/>
      <c r="O786" s="78"/>
      <c r="P786" s="78"/>
      <c r="Q786" s="78"/>
      <c r="R786" s="78"/>
      <c r="S786" s="78"/>
      <c r="T786" s="79"/>
      <c r="AT786" s="16" t="s">
        <v>142</v>
      </c>
      <c r="AU786" s="16" t="s">
        <v>156</v>
      </c>
    </row>
    <row r="787" s="10" customFormat="1" ht="25.92" customHeight="1">
      <c r="B787" s="190"/>
      <c r="C787" s="191"/>
      <c r="D787" s="192" t="s">
        <v>71</v>
      </c>
      <c r="E787" s="193" t="s">
        <v>905</v>
      </c>
      <c r="F787" s="193" t="s">
        <v>906</v>
      </c>
      <c r="G787" s="191"/>
      <c r="H787" s="191"/>
      <c r="I787" s="194"/>
      <c r="J787" s="195">
        <f>BK787</f>
        <v>0</v>
      </c>
      <c r="K787" s="191"/>
      <c r="L787" s="196"/>
      <c r="M787" s="197"/>
      <c r="N787" s="198"/>
      <c r="O787" s="198"/>
      <c r="P787" s="199">
        <f>P788+P805+P810</f>
        <v>0</v>
      </c>
      <c r="Q787" s="198"/>
      <c r="R787" s="199">
        <f>R788+R805+R810</f>
        <v>0.409354</v>
      </c>
      <c r="S787" s="198"/>
      <c r="T787" s="200">
        <f>T788+T805+T810</f>
        <v>0</v>
      </c>
      <c r="AR787" s="201" t="s">
        <v>81</v>
      </c>
      <c r="AT787" s="202" t="s">
        <v>71</v>
      </c>
      <c r="AU787" s="202" t="s">
        <v>72</v>
      </c>
      <c r="AY787" s="201" t="s">
        <v>133</v>
      </c>
      <c r="BK787" s="203">
        <f>BK788+BK805+BK810</f>
        <v>0</v>
      </c>
    </row>
    <row r="788" s="10" customFormat="1" ht="22.8" customHeight="1">
      <c r="B788" s="190"/>
      <c r="C788" s="191"/>
      <c r="D788" s="192" t="s">
        <v>71</v>
      </c>
      <c r="E788" s="204" t="s">
        <v>907</v>
      </c>
      <c r="F788" s="204" t="s">
        <v>908</v>
      </c>
      <c r="G788" s="191"/>
      <c r="H788" s="191"/>
      <c r="I788" s="194"/>
      <c r="J788" s="205">
        <f>BK788</f>
        <v>0</v>
      </c>
      <c r="K788" s="191"/>
      <c r="L788" s="196"/>
      <c r="M788" s="197"/>
      <c r="N788" s="198"/>
      <c r="O788" s="198"/>
      <c r="P788" s="199">
        <f>SUM(P789:P804)</f>
        <v>0</v>
      </c>
      <c r="Q788" s="198"/>
      <c r="R788" s="199">
        <f>SUM(R789:R804)</f>
        <v>0.317</v>
      </c>
      <c r="S788" s="198"/>
      <c r="T788" s="200">
        <f>SUM(T789:T804)</f>
        <v>0</v>
      </c>
      <c r="AR788" s="201" t="s">
        <v>81</v>
      </c>
      <c r="AT788" s="202" t="s">
        <v>71</v>
      </c>
      <c r="AU788" s="202" t="s">
        <v>79</v>
      </c>
      <c r="AY788" s="201" t="s">
        <v>133</v>
      </c>
      <c r="BK788" s="203">
        <f>SUM(BK789:BK804)</f>
        <v>0</v>
      </c>
    </row>
    <row r="789" s="1" customFormat="1" ht="22.5" customHeight="1">
      <c r="B789" s="37"/>
      <c r="C789" s="206" t="s">
        <v>909</v>
      </c>
      <c r="D789" s="206" t="s">
        <v>135</v>
      </c>
      <c r="E789" s="207" t="s">
        <v>910</v>
      </c>
      <c r="F789" s="208" t="s">
        <v>911</v>
      </c>
      <c r="G789" s="209" t="s">
        <v>138</v>
      </c>
      <c r="H789" s="210">
        <v>335.36500000000001</v>
      </c>
      <c r="I789" s="211"/>
      <c r="J789" s="212">
        <f>ROUND(I789*H789,2)</f>
        <v>0</v>
      </c>
      <c r="K789" s="208" t="s">
        <v>139</v>
      </c>
      <c r="L789" s="42"/>
      <c r="M789" s="213" t="s">
        <v>1</v>
      </c>
      <c r="N789" s="214" t="s">
        <v>43</v>
      </c>
      <c r="O789" s="78"/>
      <c r="P789" s="215">
        <f>O789*H789</f>
        <v>0</v>
      </c>
      <c r="Q789" s="215">
        <v>0</v>
      </c>
      <c r="R789" s="215">
        <f>Q789*H789</f>
        <v>0</v>
      </c>
      <c r="S789" s="215">
        <v>0</v>
      </c>
      <c r="T789" s="216">
        <f>S789*H789</f>
        <v>0</v>
      </c>
      <c r="AR789" s="16" t="s">
        <v>250</v>
      </c>
      <c r="AT789" s="16" t="s">
        <v>135</v>
      </c>
      <c r="AU789" s="16" t="s">
        <v>81</v>
      </c>
      <c r="AY789" s="16" t="s">
        <v>133</v>
      </c>
      <c r="BE789" s="217">
        <f>IF(N789="základní",J789,0)</f>
        <v>0</v>
      </c>
      <c r="BF789" s="217">
        <f>IF(N789="snížená",J789,0)</f>
        <v>0</v>
      </c>
      <c r="BG789" s="217">
        <f>IF(N789="zákl. přenesená",J789,0)</f>
        <v>0</v>
      </c>
      <c r="BH789" s="217">
        <f>IF(N789="sníž. přenesená",J789,0)</f>
        <v>0</v>
      </c>
      <c r="BI789" s="217">
        <f>IF(N789="nulová",J789,0)</f>
        <v>0</v>
      </c>
      <c r="BJ789" s="16" t="s">
        <v>79</v>
      </c>
      <c r="BK789" s="217">
        <f>ROUND(I789*H789,2)</f>
        <v>0</v>
      </c>
      <c r="BL789" s="16" t="s">
        <v>250</v>
      </c>
      <c r="BM789" s="16" t="s">
        <v>912</v>
      </c>
    </row>
    <row r="790" s="1" customFormat="1">
      <c r="B790" s="37"/>
      <c r="C790" s="38"/>
      <c r="D790" s="218" t="s">
        <v>142</v>
      </c>
      <c r="E790" s="38"/>
      <c r="F790" s="219" t="s">
        <v>913</v>
      </c>
      <c r="G790" s="38"/>
      <c r="H790" s="38"/>
      <c r="I790" s="131"/>
      <c r="J790" s="38"/>
      <c r="K790" s="38"/>
      <c r="L790" s="42"/>
      <c r="M790" s="220"/>
      <c r="N790" s="78"/>
      <c r="O790" s="78"/>
      <c r="P790" s="78"/>
      <c r="Q790" s="78"/>
      <c r="R790" s="78"/>
      <c r="S790" s="78"/>
      <c r="T790" s="79"/>
      <c r="AT790" s="16" t="s">
        <v>142</v>
      </c>
      <c r="AU790" s="16" t="s">
        <v>81</v>
      </c>
    </row>
    <row r="791" s="12" customFormat="1">
      <c r="B791" s="231"/>
      <c r="C791" s="232"/>
      <c r="D791" s="218" t="s">
        <v>144</v>
      </c>
      <c r="E791" s="233" t="s">
        <v>1</v>
      </c>
      <c r="F791" s="234" t="s">
        <v>914</v>
      </c>
      <c r="G791" s="232"/>
      <c r="H791" s="235">
        <v>335.36500000000001</v>
      </c>
      <c r="I791" s="236"/>
      <c r="J791" s="232"/>
      <c r="K791" s="232"/>
      <c r="L791" s="237"/>
      <c r="M791" s="238"/>
      <c r="N791" s="239"/>
      <c r="O791" s="239"/>
      <c r="P791" s="239"/>
      <c r="Q791" s="239"/>
      <c r="R791" s="239"/>
      <c r="S791" s="239"/>
      <c r="T791" s="240"/>
      <c r="AT791" s="241" t="s">
        <v>144</v>
      </c>
      <c r="AU791" s="241" t="s">
        <v>81</v>
      </c>
      <c r="AV791" s="12" t="s">
        <v>81</v>
      </c>
      <c r="AW791" s="12" t="s">
        <v>33</v>
      </c>
      <c r="AX791" s="12" t="s">
        <v>72</v>
      </c>
      <c r="AY791" s="241" t="s">
        <v>133</v>
      </c>
    </row>
    <row r="792" s="13" customFormat="1">
      <c r="B792" s="242"/>
      <c r="C792" s="243"/>
      <c r="D792" s="218" t="s">
        <v>144</v>
      </c>
      <c r="E792" s="244" t="s">
        <v>1</v>
      </c>
      <c r="F792" s="245" t="s">
        <v>149</v>
      </c>
      <c r="G792" s="243"/>
      <c r="H792" s="246">
        <v>335.36500000000001</v>
      </c>
      <c r="I792" s="247"/>
      <c r="J792" s="243"/>
      <c r="K792" s="243"/>
      <c r="L792" s="248"/>
      <c r="M792" s="249"/>
      <c r="N792" s="250"/>
      <c r="O792" s="250"/>
      <c r="P792" s="250"/>
      <c r="Q792" s="250"/>
      <c r="R792" s="250"/>
      <c r="S792" s="250"/>
      <c r="T792" s="251"/>
      <c r="AT792" s="252" t="s">
        <v>144</v>
      </c>
      <c r="AU792" s="252" t="s">
        <v>81</v>
      </c>
      <c r="AV792" s="13" t="s">
        <v>140</v>
      </c>
      <c r="AW792" s="13" t="s">
        <v>33</v>
      </c>
      <c r="AX792" s="13" t="s">
        <v>79</v>
      </c>
      <c r="AY792" s="252" t="s">
        <v>133</v>
      </c>
    </row>
    <row r="793" s="1" customFormat="1" ht="16.5" customHeight="1">
      <c r="B793" s="37"/>
      <c r="C793" s="253" t="s">
        <v>915</v>
      </c>
      <c r="D793" s="253" t="s">
        <v>499</v>
      </c>
      <c r="E793" s="254" t="s">
        <v>916</v>
      </c>
      <c r="F793" s="255" t="s">
        <v>917</v>
      </c>
      <c r="G793" s="256" t="s">
        <v>502</v>
      </c>
      <c r="H793" s="257">
        <v>0.11700000000000001</v>
      </c>
      <c r="I793" s="258"/>
      <c r="J793" s="259">
        <f>ROUND(I793*H793,2)</f>
        <v>0</v>
      </c>
      <c r="K793" s="255" t="s">
        <v>139</v>
      </c>
      <c r="L793" s="260"/>
      <c r="M793" s="261" t="s">
        <v>1</v>
      </c>
      <c r="N793" s="262" t="s">
        <v>43</v>
      </c>
      <c r="O793" s="78"/>
      <c r="P793" s="215">
        <f>O793*H793</f>
        <v>0</v>
      </c>
      <c r="Q793" s="215">
        <v>1</v>
      </c>
      <c r="R793" s="215">
        <f>Q793*H793</f>
        <v>0.11700000000000001</v>
      </c>
      <c r="S793" s="215">
        <v>0</v>
      </c>
      <c r="T793" s="216">
        <f>S793*H793</f>
        <v>0</v>
      </c>
      <c r="AR793" s="16" t="s">
        <v>425</v>
      </c>
      <c r="AT793" s="16" t="s">
        <v>499</v>
      </c>
      <c r="AU793" s="16" t="s">
        <v>81</v>
      </c>
      <c r="AY793" s="16" t="s">
        <v>133</v>
      </c>
      <c r="BE793" s="217">
        <f>IF(N793="základní",J793,0)</f>
        <v>0</v>
      </c>
      <c r="BF793" s="217">
        <f>IF(N793="snížená",J793,0)</f>
        <v>0</v>
      </c>
      <c r="BG793" s="217">
        <f>IF(N793="zákl. přenesená",J793,0)</f>
        <v>0</v>
      </c>
      <c r="BH793" s="217">
        <f>IF(N793="sníž. přenesená",J793,0)</f>
        <v>0</v>
      </c>
      <c r="BI793" s="217">
        <f>IF(N793="nulová",J793,0)</f>
        <v>0</v>
      </c>
      <c r="BJ793" s="16" t="s">
        <v>79</v>
      </c>
      <c r="BK793" s="217">
        <f>ROUND(I793*H793,2)</f>
        <v>0</v>
      </c>
      <c r="BL793" s="16" t="s">
        <v>250</v>
      </c>
      <c r="BM793" s="16" t="s">
        <v>918</v>
      </c>
    </row>
    <row r="794" s="1" customFormat="1">
      <c r="B794" s="37"/>
      <c r="C794" s="38"/>
      <c r="D794" s="218" t="s">
        <v>142</v>
      </c>
      <c r="E794" s="38"/>
      <c r="F794" s="219" t="s">
        <v>919</v>
      </c>
      <c r="G794" s="38"/>
      <c r="H794" s="38"/>
      <c r="I794" s="131"/>
      <c r="J794" s="38"/>
      <c r="K794" s="38"/>
      <c r="L794" s="42"/>
      <c r="M794" s="220"/>
      <c r="N794" s="78"/>
      <c r="O794" s="78"/>
      <c r="P794" s="78"/>
      <c r="Q794" s="78"/>
      <c r="R794" s="78"/>
      <c r="S794" s="78"/>
      <c r="T794" s="79"/>
      <c r="AT794" s="16" t="s">
        <v>142</v>
      </c>
      <c r="AU794" s="16" t="s">
        <v>81</v>
      </c>
    </row>
    <row r="795" s="12" customFormat="1">
      <c r="B795" s="231"/>
      <c r="C795" s="232"/>
      <c r="D795" s="218" t="s">
        <v>144</v>
      </c>
      <c r="E795" s="232"/>
      <c r="F795" s="234" t="s">
        <v>920</v>
      </c>
      <c r="G795" s="232"/>
      <c r="H795" s="235">
        <v>0.11700000000000001</v>
      </c>
      <c r="I795" s="236"/>
      <c r="J795" s="232"/>
      <c r="K795" s="232"/>
      <c r="L795" s="237"/>
      <c r="M795" s="238"/>
      <c r="N795" s="239"/>
      <c r="O795" s="239"/>
      <c r="P795" s="239"/>
      <c r="Q795" s="239"/>
      <c r="R795" s="239"/>
      <c r="S795" s="239"/>
      <c r="T795" s="240"/>
      <c r="AT795" s="241" t="s">
        <v>144</v>
      </c>
      <c r="AU795" s="241" t="s">
        <v>81</v>
      </c>
      <c r="AV795" s="12" t="s">
        <v>81</v>
      </c>
      <c r="AW795" s="12" t="s">
        <v>4</v>
      </c>
      <c r="AX795" s="12" t="s">
        <v>79</v>
      </c>
      <c r="AY795" s="241" t="s">
        <v>133</v>
      </c>
    </row>
    <row r="796" s="1" customFormat="1" ht="16.5" customHeight="1">
      <c r="B796" s="37"/>
      <c r="C796" s="206" t="s">
        <v>921</v>
      </c>
      <c r="D796" s="206" t="s">
        <v>135</v>
      </c>
      <c r="E796" s="207" t="s">
        <v>922</v>
      </c>
      <c r="F796" s="208" t="s">
        <v>923</v>
      </c>
      <c r="G796" s="209" t="s">
        <v>138</v>
      </c>
      <c r="H796" s="210">
        <v>335.36500000000001</v>
      </c>
      <c r="I796" s="211"/>
      <c r="J796" s="212">
        <f>ROUND(I796*H796,2)</f>
        <v>0</v>
      </c>
      <c r="K796" s="208" t="s">
        <v>139</v>
      </c>
      <c r="L796" s="42"/>
      <c r="M796" s="213" t="s">
        <v>1</v>
      </c>
      <c r="N796" s="214" t="s">
        <v>43</v>
      </c>
      <c r="O796" s="78"/>
      <c r="P796" s="215">
        <f>O796*H796</f>
        <v>0</v>
      </c>
      <c r="Q796" s="215">
        <v>0</v>
      </c>
      <c r="R796" s="215">
        <f>Q796*H796</f>
        <v>0</v>
      </c>
      <c r="S796" s="215">
        <v>0</v>
      </c>
      <c r="T796" s="216">
        <f>S796*H796</f>
        <v>0</v>
      </c>
      <c r="AR796" s="16" t="s">
        <v>250</v>
      </c>
      <c r="AT796" s="16" t="s">
        <v>135</v>
      </c>
      <c r="AU796" s="16" t="s">
        <v>81</v>
      </c>
      <c r="AY796" s="16" t="s">
        <v>133</v>
      </c>
      <c r="BE796" s="217">
        <f>IF(N796="základní",J796,0)</f>
        <v>0</v>
      </c>
      <c r="BF796" s="217">
        <f>IF(N796="snížená",J796,0)</f>
        <v>0</v>
      </c>
      <c r="BG796" s="217">
        <f>IF(N796="zákl. přenesená",J796,0)</f>
        <v>0</v>
      </c>
      <c r="BH796" s="217">
        <f>IF(N796="sníž. přenesená",J796,0)</f>
        <v>0</v>
      </c>
      <c r="BI796" s="217">
        <f>IF(N796="nulová",J796,0)</f>
        <v>0</v>
      </c>
      <c r="BJ796" s="16" t="s">
        <v>79</v>
      </c>
      <c r="BK796" s="217">
        <f>ROUND(I796*H796,2)</f>
        <v>0</v>
      </c>
      <c r="BL796" s="16" t="s">
        <v>250</v>
      </c>
      <c r="BM796" s="16" t="s">
        <v>924</v>
      </c>
    </row>
    <row r="797" s="1" customFormat="1">
      <c r="B797" s="37"/>
      <c r="C797" s="38"/>
      <c r="D797" s="218" t="s">
        <v>142</v>
      </c>
      <c r="E797" s="38"/>
      <c r="F797" s="219" t="s">
        <v>925</v>
      </c>
      <c r="G797" s="38"/>
      <c r="H797" s="38"/>
      <c r="I797" s="131"/>
      <c r="J797" s="38"/>
      <c r="K797" s="38"/>
      <c r="L797" s="42"/>
      <c r="M797" s="220"/>
      <c r="N797" s="78"/>
      <c r="O797" s="78"/>
      <c r="P797" s="78"/>
      <c r="Q797" s="78"/>
      <c r="R797" s="78"/>
      <c r="S797" s="78"/>
      <c r="T797" s="79"/>
      <c r="AT797" s="16" t="s">
        <v>142</v>
      </c>
      <c r="AU797" s="16" t="s">
        <v>81</v>
      </c>
    </row>
    <row r="798" s="12" customFormat="1">
      <c r="B798" s="231"/>
      <c r="C798" s="232"/>
      <c r="D798" s="218" t="s">
        <v>144</v>
      </c>
      <c r="E798" s="233" t="s">
        <v>1</v>
      </c>
      <c r="F798" s="234" t="s">
        <v>914</v>
      </c>
      <c r="G798" s="232"/>
      <c r="H798" s="235">
        <v>335.36500000000001</v>
      </c>
      <c r="I798" s="236"/>
      <c r="J798" s="232"/>
      <c r="K798" s="232"/>
      <c r="L798" s="237"/>
      <c r="M798" s="238"/>
      <c r="N798" s="239"/>
      <c r="O798" s="239"/>
      <c r="P798" s="239"/>
      <c r="Q798" s="239"/>
      <c r="R798" s="239"/>
      <c r="S798" s="239"/>
      <c r="T798" s="240"/>
      <c r="AT798" s="241" t="s">
        <v>144</v>
      </c>
      <c r="AU798" s="241" t="s">
        <v>81</v>
      </c>
      <c r="AV798" s="12" t="s">
        <v>81</v>
      </c>
      <c r="AW798" s="12" t="s">
        <v>33</v>
      </c>
      <c r="AX798" s="12" t="s">
        <v>72</v>
      </c>
      <c r="AY798" s="241" t="s">
        <v>133</v>
      </c>
    </row>
    <row r="799" s="13" customFormat="1">
      <c r="B799" s="242"/>
      <c r="C799" s="243"/>
      <c r="D799" s="218" t="s">
        <v>144</v>
      </c>
      <c r="E799" s="244" t="s">
        <v>1</v>
      </c>
      <c r="F799" s="245" t="s">
        <v>149</v>
      </c>
      <c r="G799" s="243"/>
      <c r="H799" s="246">
        <v>335.36500000000001</v>
      </c>
      <c r="I799" s="247"/>
      <c r="J799" s="243"/>
      <c r="K799" s="243"/>
      <c r="L799" s="248"/>
      <c r="M799" s="249"/>
      <c r="N799" s="250"/>
      <c r="O799" s="250"/>
      <c r="P799" s="250"/>
      <c r="Q799" s="250"/>
      <c r="R799" s="250"/>
      <c r="S799" s="250"/>
      <c r="T799" s="251"/>
      <c r="AT799" s="252" t="s">
        <v>144</v>
      </c>
      <c r="AU799" s="252" t="s">
        <v>81</v>
      </c>
      <c r="AV799" s="13" t="s">
        <v>140</v>
      </c>
      <c r="AW799" s="13" t="s">
        <v>33</v>
      </c>
      <c r="AX799" s="13" t="s">
        <v>79</v>
      </c>
      <c r="AY799" s="252" t="s">
        <v>133</v>
      </c>
    </row>
    <row r="800" s="1" customFormat="1" ht="16.5" customHeight="1">
      <c r="B800" s="37"/>
      <c r="C800" s="253" t="s">
        <v>926</v>
      </c>
      <c r="D800" s="253" t="s">
        <v>499</v>
      </c>
      <c r="E800" s="254" t="s">
        <v>927</v>
      </c>
      <c r="F800" s="255" t="s">
        <v>928</v>
      </c>
      <c r="G800" s="256" t="s">
        <v>502</v>
      </c>
      <c r="H800" s="257">
        <v>0.20000000000000001</v>
      </c>
      <c r="I800" s="258"/>
      <c r="J800" s="259">
        <f>ROUND(I800*H800,2)</f>
        <v>0</v>
      </c>
      <c r="K800" s="255" t="s">
        <v>139</v>
      </c>
      <c r="L800" s="260"/>
      <c r="M800" s="261" t="s">
        <v>1</v>
      </c>
      <c r="N800" s="262" t="s">
        <v>43</v>
      </c>
      <c r="O800" s="78"/>
      <c r="P800" s="215">
        <f>O800*H800</f>
        <v>0</v>
      </c>
      <c r="Q800" s="215">
        <v>1</v>
      </c>
      <c r="R800" s="215">
        <f>Q800*H800</f>
        <v>0.20000000000000001</v>
      </c>
      <c r="S800" s="215">
        <v>0</v>
      </c>
      <c r="T800" s="216">
        <f>S800*H800</f>
        <v>0</v>
      </c>
      <c r="AR800" s="16" t="s">
        <v>425</v>
      </c>
      <c r="AT800" s="16" t="s">
        <v>499</v>
      </c>
      <c r="AU800" s="16" t="s">
        <v>81</v>
      </c>
      <c r="AY800" s="16" t="s">
        <v>133</v>
      </c>
      <c r="BE800" s="217">
        <f>IF(N800="základní",J800,0)</f>
        <v>0</v>
      </c>
      <c r="BF800" s="217">
        <f>IF(N800="snížená",J800,0)</f>
        <v>0</v>
      </c>
      <c r="BG800" s="217">
        <f>IF(N800="zákl. přenesená",J800,0)</f>
        <v>0</v>
      </c>
      <c r="BH800" s="217">
        <f>IF(N800="sníž. přenesená",J800,0)</f>
        <v>0</v>
      </c>
      <c r="BI800" s="217">
        <f>IF(N800="nulová",J800,0)</f>
        <v>0</v>
      </c>
      <c r="BJ800" s="16" t="s">
        <v>79</v>
      </c>
      <c r="BK800" s="217">
        <f>ROUND(I800*H800,2)</f>
        <v>0</v>
      </c>
      <c r="BL800" s="16" t="s">
        <v>250</v>
      </c>
      <c r="BM800" s="16" t="s">
        <v>929</v>
      </c>
    </row>
    <row r="801" s="1" customFormat="1">
      <c r="B801" s="37"/>
      <c r="C801" s="38"/>
      <c r="D801" s="218" t="s">
        <v>142</v>
      </c>
      <c r="E801" s="38"/>
      <c r="F801" s="219" t="s">
        <v>930</v>
      </c>
      <c r="G801" s="38"/>
      <c r="H801" s="38"/>
      <c r="I801" s="131"/>
      <c r="J801" s="38"/>
      <c r="K801" s="38"/>
      <c r="L801" s="42"/>
      <c r="M801" s="220"/>
      <c r="N801" s="78"/>
      <c r="O801" s="78"/>
      <c r="P801" s="78"/>
      <c r="Q801" s="78"/>
      <c r="R801" s="78"/>
      <c r="S801" s="78"/>
      <c r="T801" s="79"/>
      <c r="AT801" s="16" t="s">
        <v>142</v>
      </c>
      <c r="AU801" s="16" t="s">
        <v>81</v>
      </c>
    </row>
    <row r="802" s="12" customFormat="1">
      <c r="B802" s="231"/>
      <c r="C802" s="232"/>
      <c r="D802" s="218" t="s">
        <v>144</v>
      </c>
      <c r="E802" s="232"/>
      <c r="F802" s="234" t="s">
        <v>931</v>
      </c>
      <c r="G802" s="232"/>
      <c r="H802" s="235">
        <v>0.20000000000000001</v>
      </c>
      <c r="I802" s="236"/>
      <c r="J802" s="232"/>
      <c r="K802" s="232"/>
      <c r="L802" s="237"/>
      <c r="M802" s="238"/>
      <c r="N802" s="239"/>
      <c r="O802" s="239"/>
      <c r="P802" s="239"/>
      <c r="Q802" s="239"/>
      <c r="R802" s="239"/>
      <c r="S802" s="239"/>
      <c r="T802" s="240"/>
      <c r="AT802" s="241" t="s">
        <v>144</v>
      </c>
      <c r="AU802" s="241" t="s">
        <v>81</v>
      </c>
      <c r="AV802" s="12" t="s">
        <v>81</v>
      </c>
      <c r="AW802" s="12" t="s">
        <v>4</v>
      </c>
      <c r="AX802" s="12" t="s">
        <v>79</v>
      </c>
      <c r="AY802" s="241" t="s">
        <v>133</v>
      </c>
    </row>
    <row r="803" s="1" customFormat="1" ht="16.5" customHeight="1">
      <c r="B803" s="37"/>
      <c r="C803" s="206" t="s">
        <v>932</v>
      </c>
      <c r="D803" s="206" t="s">
        <v>135</v>
      </c>
      <c r="E803" s="207" t="s">
        <v>933</v>
      </c>
      <c r="F803" s="208" t="s">
        <v>934</v>
      </c>
      <c r="G803" s="209" t="s">
        <v>502</v>
      </c>
      <c r="H803" s="210">
        <v>0.317</v>
      </c>
      <c r="I803" s="211"/>
      <c r="J803" s="212">
        <f>ROUND(I803*H803,2)</f>
        <v>0</v>
      </c>
      <c r="K803" s="208" t="s">
        <v>139</v>
      </c>
      <c r="L803" s="42"/>
      <c r="M803" s="213" t="s">
        <v>1</v>
      </c>
      <c r="N803" s="214" t="s">
        <v>43</v>
      </c>
      <c r="O803" s="78"/>
      <c r="P803" s="215">
        <f>O803*H803</f>
        <v>0</v>
      </c>
      <c r="Q803" s="215">
        <v>0</v>
      </c>
      <c r="R803" s="215">
        <f>Q803*H803</f>
        <v>0</v>
      </c>
      <c r="S803" s="215">
        <v>0</v>
      </c>
      <c r="T803" s="216">
        <f>S803*H803</f>
        <v>0</v>
      </c>
      <c r="AR803" s="16" t="s">
        <v>250</v>
      </c>
      <c r="AT803" s="16" t="s">
        <v>135</v>
      </c>
      <c r="AU803" s="16" t="s">
        <v>81</v>
      </c>
      <c r="AY803" s="16" t="s">
        <v>133</v>
      </c>
      <c r="BE803" s="217">
        <f>IF(N803="základní",J803,0)</f>
        <v>0</v>
      </c>
      <c r="BF803" s="217">
        <f>IF(N803="snížená",J803,0)</f>
        <v>0</v>
      </c>
      <c r="BG803" s="217">
        <f>IF(N803="zákl. přenesená",J803,0)</f>
        <v>0</v>
      </c>
      <c r="BH803" s="217">
        <f>IF(N803="sníž. přenesená",J803,0)</f>
        <v>0</v>
      </c>
      <c r="BI803" s="217">
        <f>IF(N803="nulová",J803,0)</f>
        <v>0</v>
      </c>
      <c r="BJ803" s="16" t="s">
        <v>79</v>
      </c>
      <c r="BK803" s="217">
        <f>ROUND(I803*H803,2)</f>
        <v>0</v>
      </c>
      <c r="BL803" s="16" t="s">
        <v>250</v>
      </c>
      <c r="BM803" s="16" t="s">
        <v>935</v>
      </c>
    </row>
    <row r="804" s="1" customFormat="1">
      <c r="B804" s="37"/>
      <c r="C804" s="38"/>
      <c r="D804" s="218" t="s">
        <v>142</v>
      </c>
      <c r="E804" s="38"/>
      <c r="F804" s="219" t="s">
        <v>934</v>
      </c>
      <c r="G804" s="38"/>
      <c r="H804" s="38"/>
      <c r="I804" s="131"/>
      <c r="J804" s="38"/>
      <c r="K804" s="38"/>
      <c r="L804" s="42"/>
      <c r="M804" s="220"/>
      <c r="N804" s="78"/>
      <c r="O804" s="78"/>
      <c r="P804" s="78"/>
      <c r="Q804" s="78"/>
      <c r="R804" s="78"/>
      <c r="S804" s="78"/>
      <c r="T804" s="79"/>
      <c r="AT804" s="16" t="s">
        <v>142</v>
      </c>
      <c r="AU804" s="16" t="s">
        <v>81</v>
      </c>
    </row>
    <row r="805" s="10" customFormat="1" ht="22.8" customHeight="1">
      <c r="B805" s="190"/>
      <c r="C805" s="191"/>
      <c r="D805" s="192" t="s">
        <v>71</v>
      </c>
      <c r="E805" s="204" t="s">
        <v>936</v>
      </c>
      <c r="F805" s="204" t="s">
        <v>937</v>
      </c>
      <c r="G805" s="191"/>
      <c r="H805" s="191"/>
      <c r="I805" s="194"/>
      <c r="J805" s="205">
        <f>BK805</f>
        <v>0</v>
      </c>
      <c r="K805" s="191"/>
      <c r="L805" s="196"/>
      <c r="M805" s="197"/>
      <c r="N805" s="198"/>
      <c r="O805" s="198"/>
      <c r="P805" s="199">
        <f>SUM(P806:P809)</f>
        <v>0</v>
      </c>
      <c r="Q805" s="198"/>
      <c r="R805" s="199">
        <f>SUM(R806:R809)</f>
        <v>0.044039999999999996</v>
      </c>
      <c r="S805" s="198"/>
      <c r="T805" s="200">
        <f>SUM(T806:T809)</f>
        <v>0</v>
      </c>
      <c r="AR805" s="201" t="s">
        <v>81</v>
      </c>
      <c r="AT805" s="202" t="s">
        <v>71</v>
      </c>
      <c r="AU805" s="202" t="s">
        <v>79</v>
      </c>
      <c r="AY805" s="201" t="s">
        <v>133</v>
      </c>
      <c r="BK805" s="203">
        <f>SUM(BK806:BK809)</f>
        <v>0</v>
      </c>
    </row>
    <row r="806" s="1" customFormat="1" ht="16.5" customHeight="1">
      <c r="B806" s="37"/>
      <c r="C806" s="206" t="s">
        <v>938</v>
      </c>
      <c r="D806" s="206" t="s">
        <v>135</v>
      </c>
      <c r="E806" s="207" t="s">
        <v>939</v>
      </c>
      <c r="F806" s="208" t="s">
        <v>940</v>
      </c>
      <c r="G806" s="209" t="s">
        <v>636</v>
      </c>
      <c r="H806" s="210">
        <v>2</v>
      </c>
      <c r="I806" s="211"/>
      <c r="J806" s="212">
        <f>ROUND(I806*H806,2)</f>
        <v>0</v>
      </c>
      <c r="K806" s="208" t="s">
        <v>1</v>
      </c>
      <c r="L806" s="42"/>
      <c r="M806" s="213" t="s">
        <v>1</v>
      </c>
      <c r="N806" s="214" t="s">
        <v>43</v>
      </c>
      <c r="O806" s="78"/>
      <c r="P806" s="215">
        <f>O806*H806</f>
        <v>0</v>
      </c>
      <c r="Q806" s="215">
        <v>0.0040200000000000001</v>
      </c>
      <c r="R806" s="215">
        <f>Q806*H806</f>
        <v>0.0080400000000000003</v>
      </c>
      <c r="S806" s="215">
        <v>0</v>
      </c>
      <c r="T806" s="216">
        <f>S806*H806</f>
        <v>0</v>
      </c>
      <c r="AR806" s="16" t="s">
        <v>250</v>
      </c>
      <c r="AT806" s="16" t="s">
        <v>135</v>
      </c>
      <c r="AU806" s="16" t="s">
        <v>81</v>
      </c>
      <c r="AY806" s="16" t="s">
        <v>133</v>
      </c>
      <c r="BE806" s="217">
        <f>IF(N806="základní",J806,0)</f>
        <v>0</v>
      </c>
      <c r="BF806" s="217">
        <f>IF(N806="snížená",J806,0)</f>
        <v>0</v>
      </c>
      <c r="BG806" s="217">
        <f>IF(N806="zákl. přenesená",J806,0)</f>
        <v>0</v>
      </c>
      <c r="BH806" s="217">
        <f>IF(N806="sníž. přenesená",J806,0)</f>
        <v>0</v>
      </c>
      <c r="BI806" s="217">
        <f>IF(N806="nulová",J806,0)</f>
        <v>0</v>
      </c>
      <c r="BJ806" s="16" t="s">
        <v>79</v>
      </c>
      <c r="BK806" s="217">
        <f>ROUND(I806*H806,2)</f>
        <v>0</v>
      </c>
      <c r="BL806" s="16" t="s">
        <v>250</v>
      </c>
      <c r="BM806" s="16" t="s">
        <v>941</v>
      </c>
    </row>
    <row r="807" s="1" customFormat="1">
      <c r="B807" s="37"/>
      <c r="C807" s="38"/>
      <c r="D807" s="218" t="s">
        <v>142</v>
      </c>
      <c r="E807" s="38"/>
      <c r="F807" s="219" t="s">
        <v>940</v>
      </c>
      <c r="G807" s="38"/>
      <c r="H807" s="38"/>
      <c r="I807" s="131"/>
      <c r="J807" s="38"/>
      <c r="K807" s="38"/>
      <c r="L807" s="42"/>
      <c r="M807" s="220"/>
      <c r="N807" s="78"/>
      <c r="O807" s="78"/>
      <c r="P807" s="78"/>
      <c r="Q807" s="78"/>
      <c r="R807" s="78"/>
      <c r="S807" s="78"/>
      <c r="T807" s="79"/>
      <c r="AT807" s="16" t="s">
        <v>142</v>
      </c>
      <c r="AU807" s="16" t="s">
        <v>81</v>
      </c>
    </row>
    <row r="808" s="1" customFormat="1" ht="16.5" customHeight="1">
      <c r="B808" s="37"/>
      <c r="C808" s="253" t="s">
        <v>942</v>
      </c>
      <c r="D808" s="253" t="s">
        <v>499</v>
      </c>
      <c r="E808" s="254" t="s">
        <v>943</v>
      </c>
      <c r="F808" s="255" t="s">
        <v>944</v>
      </c>
      <c r="G808" s="256" t="s">
        <v>636</v>
      </c>
      <c r="H808" s="257">
        <v>2</v>
      </c>
      <c r="I808" s="258"/>
      <c r="J808" s="259">
        <f>ROUND(I808*H808,2)</f>
        <v>0</v>
      </c>
      <c r="K808" s="255" t="s">
        <v>1</v>
      </c>
      <c r="L808" s="260"/>
      <c r="M808" s="261" t="s">
        <v>1</v>
      </c>
      <c r="N808" s="262" t="s">
        <v>43</v>
      </c>
      <c r="O808" s="78"/>
      <c r="P808" s="215">
        <f>O808*H808</f>
        <v>0</v>
      </c>
      <c r="Q808" s="215">
        <v>0.017999999999999999</v>
      </c>
      <c r="R808" s="215">
        <f>Q808*H808</f>
        <v>0.035999999999999997</v>
      </c>
      <c r="S808" s="215">
        <v>0</v>
      </c>
      <c r="T808" s="216">
        <f>S808*H808</f>
        <v>0</v>
      </c>
      <c r="AR808" s="16" t="s">
        <v>425</v>
      </c>
      <c r="AT808" s="16" t="s">
        <v>499</v>
      </c>
      <c r="AU808" s="16" t="s">
        <v>81</v>
      </c>
      <c r="AY808" s="16" t="s">
        <v>133</v>
      </c>
      <c r="BE808" s="217">
        <f>IF(N808="základní",J808,0)</f>
        <v>0</v>
      </c>
      <c r="BF808" s="217">
        <f>IF(N808="snížená",J808,0)</f>
        <v>0</v>
      </c>
      <c r="BG808" s="217">
        <f>IF(N808="zákl. přenesená",J808,0)</f>
        <v>0</v>
      </c>
      <c r="BH808" s="217">
        <f>IF(N808="sníž. přenesená",J808,0)</f>
        <v>0</v>
      </c>
      <c r="BI808" s="217">
        <f>IF(N808="nulová",J808,0)</f>
        <v>0</v>
      </c>
      <c r="BJ808" s="16" t="s">
        <v>79</v>
      </c>
      <c r="BK808" s="217">
        <f>ROUND(I808*H808,2)</f>
        <v>0</v>
      </c>
      <c r="BL808" s="16" t="s">
        <v>250</v>
      </c>
      <c r="BM808" s="16" t="s">
        <v>945</v>
      </c>
    </row>
    <row r="809" s="1" customFormat="1">
      <c r="B809" s="37"/>
      <c r="C809" s="38"/>
      <c r="D809" s="218" t="s">
        <v>142</v>
      </c>
      <c r="E809" s="38"/>
      <c r="F809" s="219" t="s">
        <v>946</v>
      </c>
      <c r="G809" s="38"/>
      <c r="H809" s="38"/>
      <c r="I809" s="131"/>
      <c r="J809" s="38"/>
      <c r="K809" s="38"/>
      <c r="L809" s="42"/>
      <c r="M809" s="220"/>
      <c r="N809" s="78"/>
      <c r="O809" s="78"/>
      <c r="P809" s="78"/>
      <c r="Q809" s="78"/>
      <c r="R809" s="78"/>
      <c r="S809" s="78"/>
      <c r="T809" s="79"/>
      <c r="AT809" s="16" t="s">
        <v>142</v>
      </c>
      <c r="AU809" s="16" t="s">
        <v>81</v>
      </c>
    </row>
    <row r="810" s="10" customFormat="1" ht="22.8" customHeight="1">
      <c r="B810" s="190"/>
      <c r="C810" s="191"/>
      <c r="D810" s="192" t="s">
        <v>71</v>
      </c>
      <c r="E810" s="204" t="s">
        <v>947</v>
      </c>
      <c r="F810" s="204" t="s">
        <v>948</v>
      </c>
      <c r="G810" s="191"/>
      <c r="H810" s="191"/>
      <c r="I810" s="194"/>
      <c r="J810" s="205">
        <f>BK810</f>
        <v>0</v>
      </c>
      <c r="K810" s="191"/>
      <c r="L810" s="196"/>
      <c r="M810" s="197"/>
      <c r="N810" s="198"/>
      <c r="O810" s="198"/>
      <c r="P810" s="199">
        <f>SUM(P811:P820)</f>
        <v>0</v>
      </c>
      <c r="Q810" s="198"/>
      <c r="R810" s="199">
        <f>SUM(R811:R820)</f>
        <v>0.048313999999999996</v>
      </c>
      <c r="S810" s="198"/>
      <c r="T810" s="200">
        <f>SUM(T811:T820)</f>
        <v>0</v>
      </c>
      <c r="AR810" s="201" t="s">
        <v>81</v>
      </c>
      <c r="AT810" s="202" t="s">
        <v>71</v>
      </c>
      <c r="AU810" s="202" t="s">
        <v>79</v>
      </c>
      <c r="AY810" s="201" t="s">
        <v>133</v>
      </c>
      <c r="BK810" s="203">
        <f>SUM(BK811:BK820)</f>
        <v>0</v>
      </c>
    </row>
    <row r="811" s="1" customFormat="1" ht="16.5" customHeight="1">
      <c r="B811" s="37"/>
      <c r="C811" s="206" t="s">
        <v>949</v>
      </c>
      <c r="D811" s="206" t="s">
        <v>135</v>
      </c>
      <c r="E811" s="207" t="s">
        <v>950</v>
      </c>
      <c r="F811" s="208" t="s">
        <v>951</v>
      </c>
      <c r="G811" s="209" t="s">
        <v>196</v>
      </c>
      <c r="H811" s="210">
        <v>345.10000000000002</v>
      </c>
      <c r="I811" s="211"/>
      <c r="J811" s="212">
        <f>ROUND(I811*H811,2)</f>
        <v>0</v>
      </c>
      <c r="K811" s="208" t="s">
        <v>952</v>
      </c>
      <c r="L811" s="42"/>
      <c r="M811" s="213" t="s">
        <v>1</v>
      </c>
      <c r="N811" s="214" t="s">
        <v>43</v>
      </c>
      <c r="O811" s="78"/>
      <c r="P811" s="215">
        <f>O811*H811</f>
        <v>0</v>
      </c>
      <c r="Q811" s="215">
        <v>0</v>
      </c>
      <c r="R811" s="215">
        <f>Q811*H811</f>
        <v>0</v>
      </c>
      <c r="S811" s="215">
        <v>0</v>
      </c>
      <c r="T811" s="216">
        <f>S811*H811</f>
        <v>0</v>
      </c>
      <c r="AR811" s="16" t="s">
        <v>250</v>
      </c>
      <c r="AT811" s="16" t="s">
        <v>135</v>
      </c>
      <c r="AU811" s="16" t="s">
        <v>81</v>
      </c>
      <c r="AY811" s="16" t="s">
        <v>133</v>
      </c>
      <c r="BE811" s="217">
        <f>IF(N811="základní",J811,0)</f>
        <v>0</v>
      </c>
      <c r="BF811" s="217">
        <f>IF(N811="snížená",J811,0)</f>
        <v>0</v>
      </c>
      <c r="BG811" s="217">
        <f>IF(N811="zákl. přenesená",J811,0)</f>
        <v>0</v>
      </c>
      <c r="BH811" s="217">
        <f>IF(N811="sníž. přenesená",J811,0)</f>
        <v>0</v>
      </c>
      <c r="BI811" s="217">
        <f>IF(N811="nulová",J811,0)</f>
        <v>0</v>
      </c>
      <c r="BJ811" s="16" t="s">
        <v>79</v>
      </c>
      <c r="BK811" s="217">
        <f>ROUND(I811*H811,2)</f>
        <v>0</v>
      </c>
      <c r="BL811" s="16" t="s">
        <v>250</v>
      </c>
      <c r="BM811" s="16" t="s">
        <v>953</v>
      </c>
    </row>
    <row r="812" s="1" customFormat="1">
      <c r="B812" s="37"/>
      <c r="C812" s="38"/>
      <c r="D812" s="218" t="s">
        <v>142</v>
      </c>
      <c r="E812" s="38"/>
      <c r="F812" s="219" t="s">
        <v>951</v>
      </c>
      <c r="G812" s="38"/>
      <c r="H812" s="38"/>
      <c r="I812" s="131"/>
      <c r="J812" s="38"/>
      <c r="K812" s="38"/>
      <c r="L812" s="42"/>
      <c r="M812" s="220"/>
      <c r="N812" s="78"/>
      <c r="O812" s="78"/>
      <c r="P812" s="78"/>
      <c r="Q812" s="78"/>
      <c r="R812" s="78"/>
      <c r="S812" s="78"/>
      <c r="T812" s="79"/>
      <c r="AT812" s="16" t="s">
        <v>142</v>
      </c>
      <c r="AU812" s="16" t="s">
        <v>81</v>
      </c>
    </row>
    <row r="813" s="12" customFormat="1">
      <c r="B813" s="231"/>
      <c r="C813" s="232"/>
      <c r="D813" s="218" t="s">
        <v>144</v>
      </c>
      <c r="E813" s="233" t="s">
        <v>1</v>
      </c>
      <c r="F813" s="234" t="s">
        <v>682</v>
      </c>
      <c r="G813" s="232"/>
      <c r="H813" s="235">
        <v>345.10000000000002</v>
      </c>
      <c r="I813" s="236"/>
      <c r="J813" s="232"/>
      <c r="K813" s="232"/>
      <c r="L813" s="237"/>
      <c r="M813" s="238"/>
      <c r="N813" s="239"/>
      <c r="O813" s="239"/>
      <c r="P813" s="239"/>
      <c r="Q813" s="239"/>
      <c r="R813" s="239"/>
      <c r="S813" s="239"/>
      <c r="T813" s="240"/>
      <c r="AT813" s="241" t="s">
        <v>144</v>
      </c>
      <c r="AU813" s="241" t="s">
        <v>81</v>
      </c>
      <c r="AV813" s="12" t="s">
        <v>81</v>
      </c>
      <c r="AW813" s="12" t="s">
        <v>33</v>
      </c>
      <c r="AX813" s="12" t="s">
        <v>79</v>
      </c>
      <c r="AY813" s="241" t="s">
        <v>133</v>
      </c>
    </row>
    <row r="814" s="1" customFormat="1" ht="16.5" customHeight="1">
      <c r="B814" s="37"/>
      <c r="C814" s="253" t="s">
        <v>954</v>
      </c>
      <c r="D814" s="253" t="s">
        <v>499</v>
      </c>
      <c r="E814" s="254" t="s">
        <v>955</v>
      </c>
      <c r="F814" s="255" t="s">
        <v>956</v>
      </c>
      <c r="G814" s="256" t="s">
        <v>196</v>
      </c>
      <c r="H814" s="257">
        <v>345.10000000000002</v>
      </c>
      <c r="I814" s="258"/>
      <c r="J814" s="259">
        <f>ROUND(I814*H814,2)</f>
        <v>0</v>
      </c>
      <c r="K814" s="255" t="s">
        <v>139</v>
      </c>
      <c r="L814" s="260"/>
      <c r="M814" s="261" t="s">
        <v>1</v>
      </c>
      <c r="N814" s="262" t="s">
        <v>43</v>
      </c>
      <c r="O814" s="78"/>
      <c r="P814" s="215">
        <f>O814*H814</f>
        <v>0</v>
      </c>
      <c r="Q814" s="215">
        <v>0.00013999999999999999</v>
      </c>
      <c r="R814" s="215">
        <f>Q814*H814</f>
        <v>0.048313999999999996</v>
      </c>
      <c r="S814" s="215">
        <v>0</v>
      </c>
      <c r="T814" s="216">
        <f>S814*H814</f>
        <v>0</v>
      </c>
      <c r="AR814" s="16" t="s">
        <v>425</v>
      </c>
      <c r="AT814" s="16" t="s">
        <v>499</v>
      </c>
      <c r="AU814" s="16" t="s">
        <v>81</v>
      </c>
      <c r="AY814" s="16" t="s">
        <v>133</v>
      </c>
      <c r="BE814" s="217">
        <f>IF(N814="základní",J814,0)</f>
        <v>0</v>
      </c>
      <c r="BF814" s="217">
        <f>IF(N814="snížená",J814,0)</f>
        <v>0</v>
      </c>
      <c r="BG814" s="217">
        <f>IF(N814="zákl. přenesená",J814,0)</f>
        <v>0</v>
      </c>
      <c r="BH814" s="217">
        <f>IF(N814="sníž. přenesená",J814,0)</f>
        <v>0</v>
      </c>
      <c r="BI814" s="217">
        <f>IF(N814="nulová",J814,0)</f>
        <v>0</v>
      </c>
      <c r="BJ814" s="16" t="s">
        <v>79</v>
      </c>
      <c r="BK814" s="217">
        <f>ROUND(I814*H814,2)</f>
        <v>0</v>
      </c>
      <c r="BL814" s="16" t="s">
        <v>250</v>
      </c>
      <c r="BM814" s="16" t="s">
        <v>957</v>
      </c>
    </row>
    <row r="815" s="1" customFormat="1">
      <c r="B815" s="37"/>
      <c r="C815" s="38"/>
      <c r="D815" s="218" t="s">
        <v>142</v>
      </c>
      <c r="E815" s="38"/>
      <c r="F815" s="219" t="s">
        <v>956</v>
      </c>
      <c r="G815" s="38"/>
      <c r="H815" s="38"/>
      <c r="I815" s="131"/>
      <c r="J815" s="38"/>
      <c r="K815" s="38"/>
      <c r="L815" s="42"/>
      <c r="M815" s="220"/>
      <c r="N815" s="78"/>
      <c r="O815" s="78"/>
      <c r="P815" s="78"/>
      <c r="Q815" s="78"/>
      <c r="R815" s="78"/>
      <c r="S815" s="78"/>
      <c r="T815" s="79"/>
      <c r="AT815" s="16" t="s">
        <v>142</v>
      </c>
      <c r="AU815" s="16" t="s">
        <v>81</v>
      </c>
    </row>
    <row r="816" s="12" customFormat="1">
      <c r="B816" s="231"/>
      <c r="C816" s="232"/>
      <c r="D816" s="218" t="s">
        <v>144</v>
      </c>
      <c r="E816" s="233" t="s">
        <v>1</v>
      </c>
      <c r="F816" s="234" t="s">
        <v>682</v>
      </c>
      <c r="G816" s="232"/>
      <c r="H816" s="235">
        <v>345.10000000000002</v>
      </c>
      <c r="I816" s="236"/>
      <c r="J816" s="232"/>
      <c r="K816" s="232"/>
      <c r="L816" s="237"/>
      <c r="M816" s="238"/>
      <c r="N816" s="239"/>
      <c r="O816" s="239"/>
      <c r="P816" s="239"/>
      <c r="Q816" s="239"/>
      <c r="R816" s="239"/>
      <c r="S816" s="239"/>
      <c r="T816" s="240"/>
      <c r="AT816" s="241" t="s">
        <v>144</v>
      </c>
      <c r="AU816" s="241" t="s">
        <v>81</v>
      </c>
      <c r="AV816" s="12" t="s">
        <v>81</v>
      </c>
      <c r="AW816" s="12" t="s">
        <v>33</v>
      </c>
      <c r="AX816" s="12" t="s">
        <v>79</v>
      </c>
      <c r="AY816" s="241" t="s">
        <v>133</v>
      </c>
    </row>
    <row r="817" s="1" customFormat="1" ht="16.5" customHeight="1">
      <c r="B817" s="37"/>
      <c r="C817" s="206" t="s">
        <v>958</v>
      </c>
      <c r="D817" s="206" t="s">
        <v>135</v>
      </c>
      <c r="E817" s="207" t="s">
        <v>959</v>
      </c>
      <c r="F817" s="208" t="s">
        <v>960</v>
      </c>
      <c r="G817" s="209" t="s">
        <v>636</v>
      </c>
      <c r="H817" s="210">
        <v>1</v>
      </c>
      <c r="I817" s="211"/>
      <c r="J817" s="212">
        <f>ROUND(I817*H817,2)</f>
        <v>0</v>
      </c>
      <c r="K817" s="208" t="s">
        <v>1</v>
      </c>
      <c r="L817" s="42"/>
      <c r="M817" s="213" t="s">
        <v>1</v>
      </c>
      <c r="N817" s="214" t="s">
        <v>43</v>
      </c>
      <c r="O817" s="78"/>
      <c r="P817" s="215">
        <f>O817*H817</f>
        <v>0</v>
      </c>
      <c r="Q817" s="215">
        <v>0</v>
      </c>
      <c r="R817" s="215">
        <f>Q817*H817</f>
        <v>0</v>
      </c>
      <c r="S817" s="215">
        <v>0</v>
      </c>
      <c r="T817" s="216">
        <f>S817*H817</f>
        <v>0</v>
      </c>
      <c r="AR817" s="16" t="s">
        <v>140</v>
      </c>
      <c r="AT817" s="16" t="s">
        <v>135</v>
      </c>
      <c r="AU817" s="16" t="s">
        <v>81</v>
      </c>
      <c r="AY817" s="16" t="s">
        <v>133</v>
      </c>
      <c r="BE817" s="217">
        <f>IF(N817="základní",J817,0)</f>
        <v>0</v>
      </c>
      <c r="BF817" s="217">
        <f>IF(N817="snížená",J817,0)</f>
        <v>0</v>
      </c>
      <c r="BG817" s="217">
        <f>IF(N817="zákl. přenesená",J817,0)</f>
        <v>0</v>
      </c>
      <c r="BH817" s="217">
        <f>IF(N817="sníž. přenesená",J817,0)</f>
        <v>0</v>
      </c>
      <c r="BI817" s="217">
        <f>IF(N817="nulová",J817,0)</f>
        <v>0</v>
      </c>
      <c r="BJ817" s="16" t="s">
        <v>79</v>
      </c>
      <c r="BK817" s="217">
        <f>ROUND(I817*H817,2)</f>
        <v>0</v>
      </c>
      <c r="BL817" s="16" t="s">
        <v>140</v>
      </c>
      <c r="BM817" s="16" t="s">
        <v>961</v>
      </c>
    </row>
    <row r="818" s="1" customFormat="1">
      <c r="B818" s="37"/>
      <c r="C818" s="38"/>
      <c r="D818" s="218" t="s">
        <v>142</v>
      </c>
      <c r="E818" s="38"/>
      <c r="F818" s="219" t="s">
        <v>962</v>
      </c>
      <c r="G818" s="38"/>
      <c r="H818" s="38"/>
      <c r="I818" s="131"/>
      <c r="J818" s="38"/>
      <c r="K818" s="38"/>
      <c r="L818" s="42"/>
      <c r="M818" s="220"/>
      <c r="N818" s="78"/>
      <c r="O818" s="78"/>
      <c r="P818" s="78"/>
      <c r="Q818" s="78"/>
      <c r="R818" s="78"/>
      <c r="S818" s="78"/>
      <c r="T818" s="79"/>
      <c r="AT818" s="16" t="s">
        <v>142</v>
      </c>
      <c r="AU818" s="16" t="s">
        <v>81</v>
      </c>
    </row>
    <row r="819" s="1" customFormat="1" ht="16.5" customHeight="1">
      <c r="B819" s="37"/>
      <c r="C819" s="206" t="s">
        <v>963</v>
      </c>
      <c r="D819" s="206" t="s">
        <v>135</v>
      </c>
      <c r="E819" s="207" t="s">
        <v>964</v>
      </c>
      <c r="F819" s="208" t="s">
        <v>965</v>
      </c>
      <c r="G819" s="209" t="s">
        <v>636</v>
      </c>
      <c r="H819" s="210">
        <v>1</v>
      </c>
      <c r="I819" s="211"/>
      <c r="J819" s="212">
        <f>ROUND(I819*H819,2)</f>
        <v>0</v>
      </c>
      <c r="K819" s="208" t="s">
        <v>1</v>
      </c>
      <c r="L819" s="42"/>
      <c r="M819" s="213" t="s">
        <v>1</v>
      </c>
      <c r="N819" s="214" t="s">
        <v>43</v>
      </c>
      <c r="O819" s="78"/>
      <c r="P819" s="215">
        <f>O819*H819</f>
        <v>0</v>
      </c>
      <c r="Q819" s="215">
        <v>0</v>
      </c>
      <c r="R819" s="215">
        <f>Q819*H819</f>
        <v>0</v>
      </c>
      <c r="S819" s="215">
        <v>0</v>
      </c>
      <c r="T819" s="216">
        <f>S819*H819</f>
        <v>0</v>
      </c>
      <c r="AR819" s="16" t="s">
        <v>140</v>
      </c>
      <c r="AT819" s="16" t="s">
        <v>135</v>
      </c>
      <c r="AU819" s="16" t="s">
        <v>81</v>
      </c>
      <c r="AY819" s="16" t="s">
        <v>133</v>
      </c>
      <c r="BE819" s="217">
        <f>IF(N819="základní",J819,0)</f>
        <v>0</v>
      </c>
      <c r="BF819" s="217">
        <f>IF(N819="snížená",J819,0)</f>
        <v>0</v>
      </c>
      <c r="BG819" s="217">
        <f>IF(N819="zákl. přenesená",J819,0)</f>
        <v>0</v>
      </c>
      <c r="BH819" s="217">
        <f>IF(N819="sníž. přenesená",J819,0)</f>
        <v>0</v>
      </c>
      <c r="BI819" s="217">
        <f>IF(N819="nulová",J819,0)</f>
        <v>0</v>
      </c>
      <c r="BJ819" s="16" t="s">
        <v>79</v>
      </c>
      <c r="BK819" s="217">
        <f>ROUND(I819*H819,2)</f>
        <v>0</v>
      </c>
      <c r="BL819" s="16" t="s">
        <v>140</v>
      </c>
      <c r="BM819" s="16" t="s">
        <v>966</v>
      </c>
    </row>
    <row r="820" s="1" customFormat="1">
      <c r="B820" s="37"/>
      <c r="C820" s="38"/>
      <c r="D820" s="218" t="s">
        <v>142</v>
      </c>
      <c r="E820" s="38"/>
      <c r="F820" s="219" t="s">
        <v>967</v>
      </c>
      <c r="G820" s="38"/>
      <c r="H820" s="38"/>
      <c r="I820" s="131"/>
      <c r="J820" s="38"/>
      <c r="K820" s="38"/>
      <c r="L820" s="42"/>
      <c r="M820" s="263"/>
      <c r="N820" s="264"/>
      <c r="O820" s="264"/>
      <c r="P820" s="264"/>
      <c r="Q820" s="264"/>
      <c r="R820" s="264"/>
      <c r="S820" s="264"/>
      <c r="T820" s="265"/>
      <c r="AT820" s="16" t="s">
        <v>142</v>
      </c>
      <c r="AU820" s="16" t="s">
        <v>81</v>
      </c>
    </row>
    <row r="821" s="1" customFormat="1" ht="6.96" customHeight="1">
      <c r="B821" s="56"/>
      <c r="C821" s="57"/>
      <c r="D821" s="57"/>
      <c r="E821" s="57"/>
      <c r="F821" s="57"/>
      <c r="G821" s="57"/>
      <c r="H821" s="57"/>
      <c r="I821" s="155"/>
      <c r="J821" s="57"/>
      <c r="K821" s="57"/>
      <c r="L821" s="42"/>
    </row>
  </sheetData>
  <sheetProtection sheet="1" autoFilter="0" formatColumns="0" formatRows="0" objects="1" scenarios="1" spinCount="100000" saltValue="tia8zWG/3HSw9a0qLjYP5JKbn94OZgi/BTc1hPl9Jip/GKxgpWJms3r5rNzI5FOXgdVc3G1DGKWui81L6SdN5Q==" hashValue="TvqmOYjm8v+iOjwogxJc57o08n9PD26RABq88FYg9mAGcjC9C+2jyky9z4ZcwRbKc9XJUXCOw5/LEGaTgJDHwQ==" algorithmName="SHA-512" password="CC35"/>
  <autoFilter ref="C90:K820"/>
  <mergeCells count="9">
    <mergeCell ref="E7:H7"/>
    <mergeCell ref="E9:H9"/>
    <mergeCell ref="E18:H18"/>
    <mergeCell ref="E27:H27"/>
    <mergeCell ref="E48:H48"/>
    <mergeCell ref="E50:H50"/>
    <mergeCell ref="E81:H81"/>
    <mergeCell ref="E83:H83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23" customWidth="1"/>
    <col min="10" max="10" width="23.5" customWidth="1"/>
    <col min="11" max="11" width="15.5" hidden="1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6" t="s">
        <v>83</v>
      </c>
      <c r="AZ2" s="124" t="s">
        <v>95</v>
      </c>
      <c r="BA2" s="124" t="s">
        <v>96</v>
      </c>
      <c r="BB2" s="124" t="s">
        <v>1</v>
      </c>
      <c r="BC2" s="124" t="s">
        <v>968</v>
      </c>
      <c r="BD2" s="124" t="s">
        <v>81</v>
      </c>
    </row>
    <row r="3" ht="6.96" customHeight="1">
      <c r="B3" s="125"/>
      <c r="C3" s="126"/>
      <c r="D3" s="126"/>
      <c r="E3" s="126"/>
      <c r="F3" s="126"/>
      <c r="G3" s="126"/>
      <c r="H3" s="126"/>
      <c r="I3" s="127"/>
      <c r="J3" s="126"/>
      <c r="K3" s="126"/>
      <c r="L3" s="19"/>
      <c r="AT3" s="16" t="s">
        <v>81</v>
      </c>
    </row>
    <row r="4" ht="24.96" customHeight="1">
      <c r="B4" s="19"/>
      <c r="D4" s="128" t="s">
        <v>98</v>
      </c>
      <c r="L4" s="19"/>
      <c r="M4" s="23" t="s">
        <v>10</v>
      </c>
      <c r="AT4" s="16" t="s">
        <v>4</v>
      </c>
    </row>
    <row r="5" ht="6.96" customHeight="1">
      <c r="B5" s="19"/>
      <c r="L5" s="19"/>
    </row>
    <row r="6" ht="12" customHeight="1">
      <c r="B6" s="19"/>
      <c r="D6" s="129" t="s">
        <v>16</v>
      </c>
      <c r="L6" s="19"/>
    </row>
    <row r="7" ht="16.5" customHeight="1">
      <c r="B7" s="19"/>
      <c r="E7" s="130" t="str">
        <f>'Rekapitulace stavby'!K6</f>
        <v>Kanalizace Kolín - Zibohlavy</v>
      </c>
      <c r="F7" s="129"/>
      <c r="G7" s="129"/>
      <c r="H7" s="129"/>
      <c r="L7" s="19"/>
    </row>
    <row r="8" s="1" customFormat="1" ht="12" customHeight="1">
      <c r="B8" s="42"/>
      <c r="D8" s="129" t="s">
        <v>99</v>
      </c>
      <c r="I8" s="131"/>
      <c r="L8" s="42"/>
    </row>
    <row r="9" s="1" customFormat="1" ht="36.96" customHeight="1">
      <c r="B9" s="42"/>
      <c r="E9" s="132" t="s">
        <v>969</v>
      </c>
      <c r="F9" s="1"/>
      <c r="G9" s="1"/>
      <c r="H9" s="1"/>
      <c r="I9" s="131"/>
      <c r="L9" s="42"/>
    </row>
    <row r="10" s="1" customFormat="1">
      <c r="B10" s="42"/>
      <c r="I10" s="131"/>
      <c r="L10" s="42"/>
    </row>
    <row r="11" s="1" customFormat="1" ht="12" customHeight="1">
      <c r="B11" s="42"/>
      <c r="D11" s="129" t="s">
        <v>18</v>
      </c>
      <c r="F11" s="16" t="s">
        <v>19</v>
      </c>
      <c r="I11" s="133" t="s">
        <v>20</v>
      </c>
      <c r="J11" s="16" t="s">
        <v>1</v>
      </c>
      <c r="L11" s="42"/>
    </row>
    <row r="12" s="1" customFormat="1" ht="12" customHeight="1">
      <c r="B12" s="42"/>
      <c r="D12" s="129" t="s">
        <v>21</v>
      </c>
      <c r="F12" s="16" t="s">
        <v>22</v>
      </c>
      <c r="I12" s="133" t="s">
        <v>23</v>
      </c>
      <c r="J12" s="134" t="str">
        <f>'Rekapitulace stavby'!AN8</f>
        <v>8. 1. 2018</v>
      </c>
      <c r="L12" s="42"/>
    </row>
    <row r="13" s="1" customFormat="1" ht="10.8" customHeight="1">
      <c r="B13" s="42"/>
      <c r="I13" s="131"/>
      <c r="L13" s="42"/>
    </row>
    <row r="14" s="1" customFormat="1" ht="12" customHeight="1">
      <c r="B14" s="42"/>
      <c r="D14" s="129" t="s">
        <v>25</v>
      </c>
      <c r="I14" s="133" t="s">
        <v>26</v>
      </c>
      <c r="J14" s="16" t="s">
        <v>1</v>
      </c>
      <c r="L14" s="42"/>
    </row>
    <row r="15" s="1" customFormat="1" ht="18" customHeight="1">
      <c r="B15" s="42"/>
      <c r="E15" s="16" t="s">
        <v>27</v>
      </c>
      <c r="I15" s="133" t="s">
        <v>28</v>
      </c>
      <c r="J15" s="16" t="s">
        <v>1</v>
      </c>
      <c r="L15" s="42"/>
    </row>
    <row r="16" s="1" customFormat="1" ht="6.96" customHeight="1">
      <c r="B16" s="42"/>
      <c r="I16" s="131"/>
      <c r="L16" s="42"/>
    </row>
    <row r="17" s="1" customFormat="1" ht="12" customHeight="1">
      <c r="B17" s="42"/>
      <c r="D17" s="129" t="s">
        <v>29</v>
      </c>
      <c r="I17" s="133" t="s">
        <v>26</v>
      </c>
      <c r="J17" s="32" t="str">
        <f>'Rekapitulace stavby'!AN13</f>
        <v>Vyplň údaj</v>
      </c>
      <c r="L17" s="42"/>
    </row>
    <row r="18" s="1" customFormat="1" ht="18" customHeight="1">
      <c r="B18" s="42"/>
      <c r="E18" s="32" t="str">
        <f>'Rekapitulace stavby'!E14</f>
        <v>Vyplň údaj</v>
      </c>
      <c r="F18" s="16"/>
      <c r="G18" s="16"/>
      <c r="H18" s="16"/>
      <c r="I18" s="133" t="s">
        <v>28</v>
      </c>
      <c r="J18" s="32" t="str">
        <f>'Rekapitulace stavby'!AN14</f>
        <v>Vyplň údaj</v>
      </c>
      <c r="L18" s="42"/>
    </row>
    <row r="19" s="1" customFormat="1" ht="6.96" customHeight="1">
      <c r="B19" s="42"/>
      <c r="I19" s="131"/>
      <c r="L19" s="42"/>
    </row>
    <row r="20" s="1" customFormat="1" ht="12" customHeight="1">
      <c r="B20" s="42"/>
      <c r="D20" s="129" t="s">
        <v>31</v>
      </c>
      <c r="I20" s="133" t="s">
        <v>26</v>
      </c>
      <c r="J20" s="16" t="s">
        <v>1</v>
      </c>
      <c r="L20" s="42"/>
    </row>
    <row r="21" s="1" customFormat="1" ht="18" customHeight="1">
      <c r="B21" s="42"/>
      <c r="E21" s="16" t="s">
        <v>32</v>
      </c>
      <c r="I21" s="133" t="s">
        <v>28</v>
      </c>
      <c r="J21" s="16" t="s">
        <v>1</v>
      </c>
      <c r="L21" s="42"/>
    </row>
    <row r="22" s="1" customFormat="1" ht="6.96" customHeight="1">
      <c r="B22" s="42"/>
      <c r="I22" s="131"/>
      <c r="L22" s="42"/>
    </row>
    <row r="23" s="1" customFormat="1" ht="12" customHeight="1">
      <c r="B23" s="42"/>
      <c r="D23" s="129" t="s">
        <v>34</v>
      </c>
      <c r="I23" s="133" t="s">
        <v>26</v>
      </c>
      <c r="J23" s="16" t="s">
        <v>1</v>
      </c>
      <c r="L23" s="42"/>
    </row>
    <row r="24" s="1" customFormat="1" ht="18" customHeight="1">
      <c r="B24" s="42"/>
      <c r="E24" s="16" t="s">
        <v>35</v>
      </c>
      <c r="I24" s="133" t="s">
        <v>28</v>
      </c>
      <c r="J24" s="16" t="s">
        <v>1</v>
      </c>
      <c r="L24" s="42"/>
    </row>
    <row r="25" s="1" customFormat="1" ht="6.96" customHeight="1">
      <c r="B25" s="42"/>
      <c r="I25" s="131"/>
      <c r="L25" s="42"/>
    </row>
    <row r="26" s="1" customFormat="1" ht="12" customHeight="1">
      <c r="B26" s="42"/>
      <c r="D26" s="129" t="s">
        <v>36</v>
      </c>
      <c r="I26" s="131"/>
      <c r="L26" s="42"/>
    </row>
    <row r="27" s="6" customFormat="1" ht="16.5" customHeight="1">
      <c r="B27" s="135"/>
      <c r="E27" s="136" t="s">
        <v>1</v>
      </c>
      <c r="F27" s="136"/>
      <c r="G27" s="136"/>
      <c r="H27" s="136"/>
      <c r="I27" s="137"/>
      <c r="L27" s="135"/>
    </row>
    <row r="28" s="1" customFormat="1" ht="6.96" customHeight="1">
      <c r="B28" s="42"/>
      <c r="I28" s="131"/>
      <c r="L28" s="42"/>
    </row>
    <row r="29" s="1" customFormat="1" ht="6.96" customHeight="1">
      <c r="B29" s="42"/>
      <c r="D29" s="70"/>
      <c r="E29" s="70"/>
      <c r="F29" s="70"/>
      <c r="G29" s="70"/>
      <c r="H29" s="70"/>
      <c r="I29" s="138"/>
      <c r="J29" s="70"/>
      <c r="K29" s="70"/>
      <c r="L29" s="42"/>
    </row>
    <row r="30" s="1" customFormat="1" ht="25.44" customHeight="1">
      <c r="B30" s="42"/>
      <c r="D30" s="139" t="s">
        <v>38</v>
      </c>
      <c r="I30" s="131"/>
      <c r="J30" s="140">
        <f>ROUND(J89, 2)</f>
        <v>0</v>
      </c>
      <c r="L30" s="42"/>
    </row>
    <row r="31" s="1" customFormat="1" ht="6.96" customHeight="1">
      <c r="B31" s="42"/>
      <c r="D31" s="70"/>
      <c r="E31" s="70"/>
      <c r="F31" s="70"/>
      <c r="G31" s="70"/>
      <c r="H31" s="70"/>
      <c r="I31" s="138"/>
      <c r="J31" s="70"/>
      <c r="K31" s="70"/>
      <c r="L31" s="42"/>
    </row>
    <row r="32" s="1" customFormat="1" ht="14.4" customHeight="1">
      <c r="B32" s="42"/>
      <c r="F32" s="141" t="s">
        <v>40</v>
      </c>
      <c r="I32" s="142" t="s">
        <v>39</v>
      </c>
      <c r="J32" s="141" t="s">
        <v>41</v>
      </c>
      <c r="L32" s="42"/>
    </row>
    <row r="33" s="1" customFormat="1" ht="14.4" customHeight="1">
      <c r="B33" s="42"/>
      <c r="D33" s="129" t="s">
        <v>42</v>
      </c>
      <c r="E33" s="129" t="s">
        <v>43</v>
      </c>
      <c r="F33" s="143">
        <f>ROUND((SUM(BE89:BE621)),  2)</f>
        <v>0</v>
      </c>
      <c r="I33" s="144">
        <v>0.20999999999999999</v>
      </c>
      <c r="J33" s="143">
        <f>ROUND(((SUM(BE89:BE621))*I33),  2)</f>
        <v>0</v>
      </c>
      <c r="L33" s="42"/>
    </row>
    <row r="34" s="1" customFormat="1" ht="14.4" customHeight="1">
      <c r="B34" s="42"/>
      <c r="E34" s="129" t="s">
        <v>44</v>
      </c>
      <c r="F34" s="143">
        <f>ROUND((SUM(BF89:BF621)),  2)</f>
        <v>0</v>
      </c>
      <c r="I34" s="144">
        <v>0.14999999999999999</v>
      </c>
      <c r="J34" s="143">
        <f>ROUND(((SUM(BF89:BF621))*I34),  2)</f>
        <v>0</v>
      </c>
      <c r="L34" s="42"/>
    </row>
    <row r="35" hidden="1" s="1" customFormat="1" ht="14.4" customHeight="1">
      <c r="B35" s="42"/>
      <c r="E35" s="129" t="s">
        <v>45</v>
      </c>
      <c r="F35" s="143">
        <f>ROUND((SUM(BG89:BG621)),  2)</f>
        <v>0</v>
      </c>
      <c r="I35" s="144">
        <v>0.20999999999999999</v>
      </c>
      <c r="J35" s="143">
        <f>0</f>
        <v>0</v>
      </c>
      <c r="L35" s="42"/>
    </row>
    <row r="36" hidden="1" s="1" customFormat="1" ht="14.4" customHeight="1">
      <c r="B36" s="42"/>
      <c r="E36" s="129" t="s">
        <v>46</v>
      </c>
      <c r="F36" s="143">
        <f>ROUND((SUM(BH89:BH621)),  2)</f>
        <v>0</v>
      </c>
      <c r="I36" s="144">
        <v>0.14999999999999999</v>
      </c>
      <c r="J36" s="143">
        <f>0</f>
        <v>0</v>
      </c>
      <c r="L36" s="42"/>
    </row>
    <row r="37" hidden="1" s="1" customFormat="1" ht="14.4" customHeight="1">
      <c r="B37" s="42"/>
      <c r="E37" s="129" t="s">
        <v>47</v>
      </c>
      <c r="F37" s="143">
        <f>ROUND((SUM(BI89:BI621)),  2)</f>
        <v>0</v>
      </c>
      <c r="I37" s="144">
        <v>0</v>
      </c>
      <c r="J37" s="143">
        <f>0</f>
        <v>0</v>
      </c>
      <c r="L37" s="42"/>
    </row>
    <row r="38" s="1" customFormat="1" ht="6.96" customHeight="1">
      <c r="B38" s="42"/>
      <c r="I38" s="131"/>
      <c r="L38" s="42"/>
    </row>
    <row r="39" s="1" customFormat="1" ht="25.44" customHeight="1">
      <c r="B39" s="42"/>
      <c r="C39" s="145"/>
      <c r="D39" s="146" t="s">
        <v>48</v>
      </c>
      <c r="E39" s="147"/>
      <c r="F39" s="147"/>
      <c r="G39" s="148" t="s">
        <v>49</v>
      </c>
      <c r="H39" s="149" t="s">
        <v>50</v>
      </c>
      <c r="I39" s="150"/>
      <c r="J39" s="151">
        <f>SUM(J30:J37)</f>
        <v>0</v>
      </c>
      <c r="K39" s="152"/>
      <c r="L39" s="42"/>
    </row>
    <row r="40" s="1" customFormat="1" ht="14.4" customHeight="1">
      <c r="B40" s="153"/>
      <c r="C40" s="154"/>
      <c r="D40" s="154"/>
      <c r="E40" s="154"/>
      <c r="F40" s="154"/>
      <c r="G40" s="154"/>
      <c r="H40" s="154"/>
      <c r="I40" s="155"/>
      <c r="J40" s="154"/>
      <c r="K40" s="154"/>
      <c r="L40" s="42"/>
    </row>
    <row r="44" s="1" customFormat="1" ht="6.96" customHeight="1">
      <c r="B44" s="156"/>
      <c r="C44" s="157"/>
      <c r="D44" s="157"/>
      <c r="E44" s="157"/>
      <c r="F44" s="157"/>
      <c r="G44" s="157"/>
      <c r="H44" s="157"/>
      <c r="I44" s="158"/>
      <c r="J44" s="157"/>
      <c r="K44" s="157"/>
      <c r="L44" s="42"/>
    </row>
    <row r="45" s="1" customFormat="1" ht="24.96" customHeight="1">
      <c r="B45" s="37"/>
      <c r="C45" s="22" t="s">
        <v>101</v>
      </c>
      <c r="D45" s="38"/>
      <c r="E45" s="38"/>
      <c r="F45" s="38"/>
      <c r="G45" s="38"/>
      <c r="H45" s="38"/>
      <c r="I45" s="131"/>
      <c r="J45" s="38"/>
      <c r="K45" s="38"/>
      <c r="L45" s="42"/>
    </row>
    <row r="46" s="1" customFormat="1" ht="6.96" customHeight="1">
      <c r="B46" s="37"/>
      <c r="C46" s="38"/>
      <c r="D46" s="38"/>
      <c r="E46" s="38"/>
      <c r="F46" s="38"/>
      <c r="G46" s="38"/>
      <c r="H46" s="38"/>
      <c r="I46" s="131"/>
      <c r="J46" s="38"/>
      <c r="K46" s="38"/>
      <c r="L46" s="42"/>
    </row>
    <row r="47" s="1" customFormat="1" ht="12" customHeight="1">
      <c r="B47" s="37"/>
      <c r="C47" s="31" t="s">
        <v>16</v>
      </c>
      <c r="D47" s="38"/>
      <c r="E47" s="38"/>
      <c r="F47" s="38"/>
      <c r="G47" s="38"/>
      <c r="H47" s="38"/>
      <c r="I47" s="131"/>
      <c r="J47" s="38"/>
      <c r="K47" s="38"/>
      <c r="L47" s="42"/>
    </row>
    <row r="48" s="1" customFormat="1" ht="16.5" customHeight="1">
      <c r="B48" s="37"/>
      <c r="C48" s="38"/>
      <c r="D48" s="38"/>
      <c r="E48" s="159" t="str">
        <f>E7</f>
        <v>Kanalizace Kolín - Zibohlavy</v>
      </c>
      <c r="F48" s="31"/>
      <c r="G48" s="31"/>
      <c r="H48" s="31"/>
      <c r="I48" s="131"/>
      <c r="J48" s="38"/>
      <c r="K48" s="38"/>
      <c r="L48" s="42"/>
    </row>
    <row r="49" s="1" customFormat="1" ht="12" customHeight="1">
      <c r="B49" s="37"/>
      <c r="C49" s="31" t="s">
        <v>99</v>
      </c>
      <c r="D49" s="38"/>
      <c r="E49" s="38"/>
      <c r="F49" s="38"/>
      <c r="G49" s="38"/>
      <c r="H49" s="38"/>
      <c r="I49" s="131"/>
      <c r="J49" s="38"/>
      <c r="K49" s="38"/>
      <c r="L49" s="42"/>
    </row>
    <row r="50" s="1" customFormat="1" ht="16.5" customHeight="1">
      <c r="B50" s="37"/>
      <c r="C50" s="38"/>
      <c r="D50" s="38"/>
      <c r="E50" s="63" t="str">
        <f>E9</f>
        <v>ZobohKanalVedlStok - Kanalizace Kolín - Zibohlavy</v>
      </c>
      <c r="F50" s="38"/>
      <c r="G50" s="38"/>
      <c r="H50" s="38"/>
      <c r="I50" s="131"/>
      <c r="J50" s="38"/>
      <c r="K50" s="38"/>
      <c r="L50" s="42"/>
    </row>
    <row r="51" s="1" customFormat="1" ht="6.96" customHeight="1">
      <c r="B51" s="37"/>
      <c r="C51" s="38"/>
      <c r="D51" s="38"/>
      <c r="E51" s="38"/>
      <c r="F51" s="38"/>
      <c r="G51" s="38"/>
      <c r="H51" s="38"/>
      <c r="I51" s="131"/>
      <c r="J51" s="38"/>
      <c r="K51" s="38"/>
      <c r="L51" s="42"/>
    </row>
    <row r="52" s="1" customFormat="1" ht="12" customHeight="1">
      <c r="B52" s="37"/>
      <c r="C52" s="31" t="s">
        <v>21</v>
      </c>
      <c r="D52" s="38"/>
      <c r="E52" s="38"/>
      <c r="F52" s="26" t="str">
        <f>F12</f>
        <v>Zibohlavy</v>
      </c>
      <c r="G52" s="38"/>
      <c r="H52" s="38"/>
      <c r="I52" s="133" t="s">
        <v>23</v>
      </c>
      <c r="J52" s="66" t="str">
        <f>IF(J12="","",J12)</f>
        <v>8. 1. 2018</v>
      </c>
      <c r="K52" s="38"/>
      <c r="L52" s="42"/>
    </row>
    <row r="53" s="1" customFormat="1" ht="6.96" customHeight="1">
      <c r="B53" s="37"/>
      <c r="C53" s="38"/>
      <c r="D53" s="38"/>
      <c r="E53" s="38"/>
      <c r="F53" s="38"/>
      <c r="G53" s="38"/>
      <c r="H53" s="38"/>
      <c r="I53" s="131"/>
      <c r="J53" s="38"/>
      <c r="K53" s="38"/>
      <c r="L53" s="42"/>
    </row>
    <row r="54" s="1" customFormat="1" ht="13.65" customHeight="1">
      <c r="B54" s="37"/>
      <c r="C54" s="31" t="s">
        <v>25</v>
      </c>
      <c r="D54" s="38"/>
      <c r="E54" s="38"/>
      <c r="F54" s="26" t="str">
        <f>E15</f>
        <v>Město Kolín</v>
      </c>
      <c r="G54" s="38"/>
      <c r="H54" s="38"/>
      <c r="I54" s="133" t="s">
        <v>31</v>
      </c>
      <c r="J54" s="35" t="str">
        <f>E21</f>
        <v>VODOS Kolín s.r.o.</v>
      </c>
      <c r="K54" s="38"/>
      <c r="L54" s="42"/>
    </row>
    <row r="55" s="1" customFormat="1" ht="13.65" customHeight="1">
      <c r="B55" s="37"/>
      <c r="C55" s="31" t="s">
        <v>29</v>
      </c>
      <c r="D55" s="38"/>
      <c r="E55" s="38"/>
      <c r="F55" s="26" t="str">
        <f>IF(E18="","",E18)</f>
        <v>Vyplň údaj</v>
      </c>
      <c r="G55" s="38"/>
      <c r="H55" s="38"/>
      <c r="I55" s="133" t="s">
        <v>34</v>
      </c>
      <c r="J55" s="35" t="str">
        <f>E24</f>
        <v>Pešek</v>
      </c>
      <c r="K55" s="38"/>
      <c r="L55" s="42"/>
    </row>
    <row r="56" s="1" customFormat="1" ht="10.32" customHeight="1">
      <c r="B56" s="37"/>
      <c r="C56" s="38"/>
      <c r="D56" s="38"/>
      <c r="E56" s="38"/>
      <c r="F56" s="38"/>
      <c r="G56" s="38"/>
      <c r="H56" s="38"/>
      <c r="I56" s="131"/>
      <c r="J56" s="38"/>
      <c r="K56" s="38"/>
      <c r="L56" s="42"/>
    </row>
    <row r="57" s="1" customFormat="1" ht="29.28" customHeight="1">
      <c r="B57" s="37"/>
      <c r="C57" s="160" t="s">
        <v>102</v>
      </c>
      <c r="D57" s="161"/>
      <c r="E57" s="161"/>
      <c r="F57" s="161"/>
      <c r="G57" s="161"/>
      <c r="H57" s="161"/>
      <c r="I57" s="162"/>
      <c r="J57" s="163" t="s">
        <v>103</v>
      </c>
      <c r="K57" s="161"/>
      <c r="L57" s="42"/>
    </row>
    <row r="58" s="1" customFormat="1" ht="10.32" customHeight="1">
      <c r="B58" s="37"/>
      <c r="C58" s="38"/>
      <c r="D58" s="38"/>
      <c r="E58" s="38"/>
      <c r="F58" s="38"/>
      <c r="G58" s="38"/>
      <c r="H58" s="38"/>
      <c r="I58" s="131"/>
      <c r="J58" s="38"/>
      <c r="K58" s="38"/>
      <c r="L58" s="42"/>
    </row>
    <row r="59" s="1" customFormat="1" ht="22.8" customHeight="1">
      <c r="B59" s="37"/>
      <c r="C59" s="164" t="s">
        <v>104</v>
      </c>
      <c r="D59" s="38"/>
      <c r="E59" s="38"/>
      <c r="F59" s="38"/>
      <c r="G59" s="38"/>
      <c r="H59" s="38"/>
      <c r="I59" s="131"/>
      <c r="J59" s="97">
        <f>J89</f>
        <v>0</v>
      </c>
      <c r="K59" s="38"/>
      <c r="L59" s="42"/>
      <c r="AU59" s="16" t="s">
        <v>105</v>
      </c>
    </row>
    <row r="60" s="7" customFormat="1" ht="24.96" customHeight="1">
      <c r="B60" s="165"/>
      <c r="C60" s="166"/>
      <c r="D60" s="167" t="s">
        <v>106</v>
      </c>
      <c r="E60" s="168"/>
      <c r="F60" s="168"/>
      <c r="G60" s="168"/>
      <c r="H60" s="168"/>
      <c r="I60" s="169"/>
      <c r="J60" s="170">
        <f>J90</f>
        <v>0</v>
      </c>
      <c r="K60" s="166"/>
      <c r="L60" s="171"/>
    </row>
    <row r="61" s="8" customFormat="1" ht="19.92" customHeight="1">
      <c r="B61" s="172"/>
      <c r="C61" s="173"/>
      <c r="D61" s="174" t="s">
        <v>107</v>
      </c>
      <c r="E61" s="175"/>
      <c r="F61" s="175"/>
      <c r="G61" s="175"/>
      <c r="H61" s="175"/>
      <c r="I61" s="176"/>
      <c r="J61" s="177">
        <f>J91</f>
        <v>0</v>
      </c>
      <c r="K61" s="173"/>
      <c r="L61" s="178"/>
    </row>
    <row r="62" s="8" customFormat="1" ht="19.92" customHeight="1">
      <c r="B62" s="172"/>
      <c r="C62" s="173"/>
      <c r="D62" s="174" t="s">
        <v>108</v>
      </c>
      <c r="E62" s="175"/>
      <c r="F62" s="175"/>
      <c r="G62" s="175"/>
      <c r="H62" s="175"/>
      <c r="I62" s="176"/>
      <c r="J62" s="177">
        <f>J416</f>
        <v>0</v>
      </c>
      <c r="K62" s="173"/>
      <c r="L62" s="178"/>
    </row>
    <row r="63" s="8" customFormat="1" ht="19.92" customHeight="1">
      <c r="B63" s="172"/>
      <c r="C63" s="173"/>
      <c r="D63" s="174" t="s">
        <v>109</v>
      </c>
      <c r="E63" s="175"/>
      <c r="F63" s="175"/>
      <c r="G63" s="175"/>
      <c r="H63" s="175"/>
      <c r="I63" s="176"/>
      <c r="J63" s="177">
        <f>J421</f>
        <v>0</v>
      </c>
      <c r="K63" s="173"/>
      <c r="L63" s="178"/>
    </row>
    <row r="64" s="8" customFormat="1" ht="19.92" customHeight="1">
      <c r="B64" s="172"/>
      <c r="C64" s="173"/>
      <c r="D64" s="174" t="s">
        <v>110</v>
      </c>
      <c r="E64" s="175"/>
      <c r="F64" s="175"/>
      <c r="G64" s="175"/>
      <c r="H64" s="175"/>
      <c r="I64" s="176"/>
      <c r="J64" s="177">
        <f>J448</f>
        <v>0</v>
      </c>
      <c r="K64" s="173"/>
      <c r="L64" s="178"/>
    </row>
    <row r="65" s="8" customFormat="1" ht="19.92" customHeight="1">
      <c r="B65" s="172"/>
      <c r="C65" s="173"/>
      <c r="D65" s="174" t="s">
        <v>111</v>
      </c>
      <c r="E65" s="175"/>
      <c r="F65" s="175"/>
      <c r="G65" s="175"/>
      <c r="H65" s="175"/>
      <c r="I65" s="176"/>
      <c r="J65" s="177">
        <f>J522</f>
        <v>0</v>
      </c>
      <c r="K65" s="173"/>
      <c r="L65" s="178"/>
    </row>
    <row r="66" s="8" customFormat="1" ht="19.92" customHeight="1">
      <c r="B66" s="172"/>
      <c r="C66" s="173"/>
      <c r="D66" s="174" t="s">
        <v>112</v>
      </c>
      <c r="E66" s="175"/>
      <c r="F66" s="175"/>
      <c r="G66" s="175"/>
      <c r="H66" s="175"/>
      <c r="I66" s="176"/>
      <c r="J66" s="177">
        <f>J570</f>
        <v>0</v>
      </c>
      <c r="K66" s="173"/>
      <c r="L66" s="178"/>
    </row>
    <row r="67" s="8" customFormat="1" ht="14.88" customHeight="1">
      <c r="B67" s="172"/>
      <c r="C67" s="173"/>
      <c r="D67" s="174" t="s">
        <v>113</v>
      </c>
      <c r="E67" s="175"/>
      <c r="F67" s="175"/>
      <c r="G67" s="175"/>
      <c r="H67" s="175"/>
      <c r="I67" s="176"/>
      <c r="J67" s="177">
        <f>J597</f>
        <v>0</v>
      </c>
      <c r="K67" s="173"/>
      <c r="L67" s="178"/>
    </row>
    <row r="68" s="7" customFormat="1" ht="24.96" customHeight="1">
      <c r="B68" s="165"/>
      <c r="C68" s="166"/>
      <c r="D68" s="167" t="s">
        <v>114</v>
      </c>
      <c r="E68" s="168"/>
      <c r="F68" s="168"/>
      <c r="G68" s="168"/>
      <c r="H68" s="168"/>
      <c r="I68" s="169"/>
      <c r="J68" s="170">
        <f>J606</f>
        <v>0</v>
      </c>
      <c r="K68" s="166"/>
      <c r="L68" s="171"/>
    </row>
    <row r="69" s="8" customFormat="1" ht="19.92" customHeight="1">
      <c r="B69" s="172"/>
      <c r="C69" s="173"/>
      <c r="D69" s="174" t="s">
        <v>115</v>
      </c>
      <c r="E69" s="175"/>
      <c r="F69" s="175"/>
      <c r="G69" s="175"/>
      <c r="H69" s="175"/>
      <c r="I69" s="176"/>
      <c r="J69" s="177">
        <f>J607</f>
        <v>0</v>
      </c>
      <c r="K69" s="173"/>
      <c r="L69" s="178"/>
    </row>
    <row r="70" s="1" customFormat="1" ht="21.84" customHeight="1">
      <c r="B70" s="37"/>
      <c r="C70" s="38"/>
      <c r="D70" s="38"/>
      <c r="E70" s="38"/>
      <c r="F70" s="38"/>
      <c r="G70" s="38"/>
      <c r="H70" s="38"/>
      <c r="I70" s="131"/>
      <c r="J70" s="38"/>
      <c r="K70" s="38"/>
      <c r="L70" s="42"/>
    </row>
    <row r="71" s="1" customFormat="1" ht="6.96" customHeight="1">
      <c r="B71" s="56"/>
      <c r="C71" s="57"/>
      <c r="D71" s="57"/>
      <c r="E71" s="57"/>
      <c r="F71" s="57"/>
      <c r="G71" s="57"/>
      <c r="H71" s="57"/>
      <c r="I71" s="155"/>
      <c r="J71" s="57"/>
      <c r="K71" s="57"/>
      <c r="L71" s="42"/>
    </row>
    <row r="75" s="1" customFormat="1" ht="6.96" customHeight="1">
      <c r="B75" s="58"/>
      <c r="C75" s="59"/>
      <c r="D75" s="59"/>
      <c r="E75" s="59"/>
      <c r="F75" s="59"/>
      <c r="G75" s="59"/>
      <c r="H75" s="59"/>
      <c r="I75" s="158"/>
      <c r="J75" s="59"/>
      <c r="K75" s="59"/>
      <c r="L75" s="42"/>
    </row>
    <row r="76" s="1" customFormat="1" ht="24.96" customHeight="1">
      <c r="B76" s="37"/>
      <c r="C76" s="22" t="s">
        <v>118</v>
      </c>
      <c r="D76" s="38"/>
      <c r="E76" s="38"/>
      <c r="F76" s="38"/>
      <c r="G76" s="38"/>
      <c r="H76" s="38"/>
      <c r="I76" s="131"/>
      <c r="J76" s="38"/>
      <c r="K76" s="38"/>
      <c r="L76" s="42"/>
    </row>
    <row r="77" s="1" customFormat="1" ht="6.96" customHeight="1">
      <c r="B77" s="37"/>
      <c r="C77" s="38"/>
      <c r="D77" s="38"/>
      <c r="E77" s="38"/>
      <c r="F77" s="38"/>
      <c r="G77" s="38"/>
      <c r="H77" s="38"/>
      <c r="I77" s="131"/>
      <c r="J77" s="38"/>
      <c r="K77" s="38"/>
      <c r="L77" s="42"/>
    </row>
    <row r="78" s="1" customFormat="1" ht="12" customHeight="1">
      <c r="B78" s="37"/>
      <c r="C78" s="31" t="s">
        <v>16</v>
      </c>
      <c r="D78" s="38"/>
      <c r="E78" s="38"/>
      <c r="F78" s="38"/>
      <c r="G78" s="38"/>
      <c r="H78" s="38"/>
      <c r="I78" s="131"/>
      <c r="J78" s="38"/>
      <c r="K78" s="38"/>
      <c r="L78" s="42"/>
    </row>
    <row r="79" s="1" customFormat="1" ht="16.5" customHeight="1">
      <c r="B79" s="37"/>
      <c r="C79" s="38"/>
      <c r="D79" s="38"/>
      <c r="E79" s="159" t="str">
        <f>E7</f>
        <v>Kanalizace Kolín - Zibohlavy</v>
      </c>
      <c r="F79" s="31"/>
      <c r="G79" s="31"/>
      <c r="H79" s="31"/>
      <c r="I79" s="131"/>
      <c r="J79" s="38"/>
      <c r="K79" s="38"/>
      <c r="L79" s="42"/>
    </row>
    <row r="80" s="1" customFormat="1" ht="12" customHeight="1">
      <c r="B80" s="37"/>
      <c r="C80" s="31" t="s">
        <v>99</v>
      </c>
      <c r="D80" s="38"/>
      <c r="E80" s="38"/>
      <c r="F80" s="38"/>
      <c r="G80" s="38"/>
      <c r="H80" s="38"/>
      <c r="I80" s="131"/>
      <c r="J80" s="38"/>
      <c r="K80" s="38"/>
      <c r="L80" s="42"/>
    </row>
    <row r="81" s="1" customFormat="1" ht="16.5" customHeight="1">
      <c r="B81" s="37"/>
      <c r="C81" s="38"/>
      <c r="D81" s="38"/>
      <c r="E81" s="63" t="str">
        <f>E9</f>
        <v>ZobohKanalVedlStok - Kanalizace Kolín - Zibohlavy</v>
      </c>
      <c r="F81" s="38"/>
      <c r="G81" s="38"/>
      <c r="H81" s="38"/>
      <c r="I81" s="131"/>
      <c r="J81" s="38"/>
      <c r="K81" s="38"/>
      <c r="L81" s="42"/>
    </row>
    <row r="82" s="1" customFormat="1" ht="6.96" customHeight="1">
      <c r="B82" s="37"/>
      <c r="C82" s="38"/>
      <c r="D82" s="38"/>
      <c r="E82" s="38"/>
      <c r="F82" s="38"/>
      <c r="G82" s="38"/>
      <c r="H82" s="38"/>
      <c r="I82" s="131"/>
      <c r="J82" s="38"/>
      <c r="K82" s="38"/>
      <c r="L82" s="42"/>
    </row>
    <row r="83" s="1" customFormat="1" ht="12" customHeight="1">
      <c r="B83" s="37"/>
      <c r="C83" s="31" t="s">
        <v>21</v>
      </c>
      <c r="D83" s="38"/>
      <c r="E83" s="38"/>
      <c r="F83" s="26" t="str">
        <f>F12</f>
        <v>Zibohlavy</v>
      </c>
      <c r="G83" s="38"/>
      <c r="H83" s="38"/>
      <c r="I83" s="133" t="s">
        <v>23</v>
      </c>
      <c r="J83" s="66" t="str">
        <f>IF(J12="","",J12)</f>
        <v>8. 1. 2018</v>
      </c>
      <c r="K83" s="38"/>
      <c r="L83" s="42"/>
    </row>
    <row r="84" s="1" customFormat="1" ht="6.96" customHeight="1">
      <c r="B84" s="37"/>
      <c r="C84" s="38"/>
      <c r="D84" s="38"/>
      <c r="E84" s="38"/>
      <c r="F84" s="38"/>
      <c r="G84" s="38"/>
      <c r="H84" s="38"/>
      <c r="I84" s="131"/>
      <c r="J84" s="38"/>
      <c r="K84" s="38"/>
      <c r="L84" s="42"/>
    </row>
    <row r="85" s="1" customFormat="1" ht="13.65" customHeight="1">
      <c r="B85" s="37"/>
      <c r="C85" s="31" t="s">
        <v>25</v>
      </c>
      <c r="D85" s="38"/>
      <c r="E85" s="38"/>
      <c r="F85" s="26" t="str">
        <f>E15</f>
        <v>Město Kolín</v>
      </c>
      <c r="G85" s="38"/>
      <c r="H85" s="38"/>
      <c r="I85" s="133" t="s">
        <v>31</v>
      </c>
      <c r="J85" s="35" t="str">
        <f>E21</f>
        <v>VODOS Kolín s.r.o.</v>
      </c>
      <c r="K85" s="38"/>
      <c r="L85" s="42"/>
    </row>
    <row r="86" s="1" customFormat="1" ht="13.65" customHeight="1">
      <c r="B86" s="37"/>
      <c r="C86" s="31" t="s">
        <v>29</v>
      </c>
      <c r="D86" s="38"/>
      <c r="E86" s="38"/>
      <c r="F86" s="26" t="str">
        <f>IF(E18="","",E18)</f>
        <v>Vyplň údaj</v>
      </c>
      <c r="G86" s="38"/>
      <c r="H86" s="38"/>
      <c r="I86" s="133" t="s">
        <v>34</v>
      </c>
      <c r="J86" s="35" t="str">
        <f>E24</f>
        <v>Pešek</v>
      </c>
      <c r="K86" s="38"/>
      <c r="L86" s="42"/>
    </row>
    <row r="87" s="1" customFormat="1" ht="10.32" customHeight="1">
      <c r="B87" s="37"/>
      <c r="C87" s="38"/>
      <c r="D87" s="38"/>
      <c r="E87" s="38"/>
      <c r="F87" s="38"/>
      <c r="G87" s="38"/>
      <c r="H87" s="38"/>
      <c r="I87" s="131"/>
      <c r="J87" s="38"/>
      <c r="K87" s="38"/>
      <c r="L87" s="42"/>
    </row>
    <row r="88" s="9" customFormat="1" ht="29.28" customHeight="1">
      <c r="B88" s="179"/>
      <c r="C88" s="180" t="s">
        <v>119</v>
      </c>
      <c r="D88" s="181" t="s">
        <v>57</v>
      </c>
      <c r="E88" s="181" t="s">
        <v>53</v>
      </c>
      <c r="F88" s="181" t="s">
        <v>54</v>
      </c>
      <c r="G88" s="181" t="s">
        <v>120</v>
      </c>
      <c r="H88" s="181" t="s">
        <v>121</v>
      </c>
      <c r="I88" s="182" t="s">
        <v>122</v>
      </c>
      <c r="J88" s="183" t="s">
        <v>103</v>
      </c>
      <c r="K88" s="184" t="s">
        <v>123</v>
      </c>
      <c r="L88" s="185"/>
      <c r="M88" s="87" t="s">
        <v>1</v>
      </c>
      <c r="N88" s="88" t="s">
        <v>42</v>
      </c>
      <c r="O88" s="88" t="s">
        <v>124</v>
      </c>
      <c r="P88" s="88" t="s">
        <v>125</v>
      </c>
      <c r="Q88" s="88" t="s">
        <v>126</v>
      </c>
      <c r="R88" s="88" t="s">
        <v>127</v>
      </c>
      <c r="S88" s="88" t="s">
        <v>128</v>
      </c>
      <c r="T88" s="89" t="s">
        <v>129</v>
      </c>
    </row>
    <row r="89" s="1" customFormat="1" ht="22.8" customHeight="1">
      <c r="B89" s="37"/>
      <c r="C89" s="94" t="s">
        <v>130</v>
      </c>
      <c r="D89" s="38"/>
      <c r="E89" s="38"/>
      <c r="F89" s="38"/>
      <c r="G89" s="38"/>
      <c r="H89" s="38"/>
      <c r="I89" s="131"/>
      <c r="J89" s="186">
        <f>BK89</f>
        <v>0</v>
      </c>
      <c r="K89" s="38"/>
      <c r="L89" s="42"/>
      <c r="M89" s="90"/>
      <c r="N89" s="91"/>
      <c r="O89" s="91"/>
      <c r="P89" s="187">
        <f>P90+P606</f>
        <v>0</v>
      </c>
      <c r="Q89" s="91"/>
      <c r="R89" s="187">
        <f>R90+R606</f>
        <v>5576.33004248</v>
      </c>
      <c r="S89" s="91"/>
      <c r="T89" s="188">
        <f>T90+T606</f>
        <v>739.59190000000001</v>
      </c>
      <c r="AT89" s="16" t="s">
        <v>71</v>
      </c>
      <c r="AU89" s="16" t="s">
        <v>105</v>
      </c>
      <c r="BK89" s="189">
        <f>BK90+BK606</f>
        <v>0</v>
      </c>
    </row>
    <row r="90" s="10" customFormat="1" ht="25.92" customHeight="1">
      <c r="B90" s="190"/>
      <c r="C90" s="191"/>
      <c r="D90" s="192" t="s">
        <v>71</v>
      </c>
      <c r="E90" s="193" t="s">
        <v>131</v>
      </c>
      <c r="F90" s="193" t="s">
        <v>132</v>
      </c>
      <c r="G90" s="191"/>
      <c r="H90" s="191"/>
      <c r="I90" s="194"/>
      <c r="J90" s="195">
        <f>BK90</f>
        <v>0</v>
      </c>
      <c r="K90" s="191"/>
      <c r="L90" s="196"/>
      <c r="M90" s="197"/>
      <c r="N90" s="198"/>
      <c r="O90" s="198"/>
      <c r="P90" s="199">
        <f>P91+P416+P421+P448+P522+P570</f>
        <v>0</v>
      </c>
      <c r="Q90" s="198"/>
      <c r="R90" s="199">
        <f>R91+R416+R421+R448+R522+R570</f>
        <v>5576.0120424799998</v>
      </c>
      <c r="S90" s="198"/>
      <c r="T90" s="200">
        <f>T91+T416+T421+T448+T522+T570</f>
        <v>739.59190000000001</v>
      </c>
      <c r="AR90" s="201" t="s">
        <v>79</v>
      </c>
      <c r="AT90" s="202" t="s">
        <v>71</v>
      </c>
      <c r="AU90" s="202" t="s">
        <v>72</v>
      </c>
      <c r="AY90" s="201" t="s">
        <v>133</v>
      </c>
      <c r="BK90" s="203">
        <f>BK91+BK416+BK421+BK448+BK522+BK570</f>
        <v>0</v>
      </c>
    </row>
    <row r="91" s="10" customFormat="1" ht="22.8" customHeight="1">
      <c r="B91" s="190"/>
      <c r="C91" s="191"/>
      <c r="D91" s="192" t="s">
        <v>71</v>
      </c>
      <c r="E91" s="204" t="s">
        <v>79</v>
      </c>
      <c r="F91" s="204" t="s">
        <v>134</v>
      </c>
      <c r="G91" s="191"/>
      <c r="H91" s="191"/>
      <c r="I91" s="194"/>
      <c r="J91" s="205">
        <f>BK91</f>
        <v>0</v>
      </c>
      <c r="K91" s="191"/>
      <c r="L91" s="196"/>
      <c r="M91" s="197"/>
      <c r="N91" s="198"/>
      <c r="O91" s="198"/>
      <c r="P91" s="199">
        <f>SUM(P92:P415)</f>
        <v>0</v>
      </c>
      <c r="Q91" s="198"/>
      <c r="R91" s="199">
        <f>SUM(R92:R415)</f>
        <v>4534.6453506799999</v>
      </c>
      <c r="S91" s="198"/>
      <c r="T91" s="200">
        <f>SUM(T92:T415)</f>
        <v>739.59190000000001</v>
      </c>
      <c r="AR91" s="201" t="s">
        <v>79</v>
      </c>
      <c r="AT91" s="202" t="s">
        <v>71</v>
      </c>
      <c r="AU91" s="202" t="s">
        <v>79</v>
      </c>
      <c r="AY91" s="201" t="s">
        <v>133</v>
      </c>
      <c r="BK91" s="203">
        <f>SUM(BK92:BK415)</f>
        <v>0</v>
      </c>
    </row>
    <row r="92" s="1" customFormat="1" ht="16.5" customHeight="1">
      <c r="B92" s="37"/>
      <c r="C92" s="206" t="s">
        <v>79</v>
      </c>
      <c r="D92" s="206" t="s">
        <v>135</v>
      </c>
      <c r="E92" s="207" t="s">
        <v>970</v>
      </c>
      <c r="F92" s="208" t="s">
        <v>971</v>
      </c>
      <c r="G92" s="209" t="s">
        <v>138</v>
      </c>
      <c r="H92" s="210">
        <v>1134.0999999999999</v>
      </c>
      <c r="I92" s="211"/>
      <c r="J92" s="212">
        <f>ROUND(I92*H92,2)</f>
        <v>0</v>
      </c>
      <c r="K92" s="208" t="s">
        <v>139</v>
      </c>
      <c r="L92" s="42"/>
      <c r="M92" s="213" t="s">
        <v>1</v>
      </c>
      <c r="N92" s="214" t="s">
        <v>43</v>
      </c>
      <c r="O92" s="78"/>
      <c r="P92" s="215">
        <f>O92*H92</f>
        <v>0</v>
      </c>
      <c r="Q92" s="215">
        <v>0</v>
      </c>
      <c r="R92" s="215">
        <f>Q92*H92</f>
        <v>0</v>
      </c>
      <c r="S92" s="215">
        <v>0.17000000000000001</v>
      </c>
      <c r="T92" s="216">
        <f>S92*H92</f>
        <v>192.797</v>
      </c>
      <c r="AR92" s="16" t="s">
        <v>140</v>
      </c>
      <c r="AT92" s="16" t="s">
        <v>135</v>
      </c>
      <c r="AU92" s="16" t="s">
        <v>81</v>
      </c>
      <c r="AY92" s="16" t="s">
        <v>133</v>
      </c>
      <c r="BE92" s="217">
        <f>IF(N92="základní",J92,0)</f>
        <v>0</v>
      </c>
      <c r="BF92" s="217">
        <f>IF(N92="snížená",J92,0)</f>
        <v>0</v>
      </c>
      <c r="BG92" s="217">
        <f>IF(N92="zákl. přenesená",J92,0)</f>
        <v>0</v>
      </c>
      <c r="BH92" s="217">
        <f>IF(N92="sníž. přenesená",J92,0)</f>
        <v>0</v>
      </c>
      <c r="BI92" s="217">
        <f>IF(N92="nulová",J92,0)</f>
        <v>0</v>
      </c>
      <c r="BJ92" s="16" t="s">
        <v>79</v>
      </c>
      <c r="BK92" s="217">
        <f>ROUND(I92*H92,2)</f>
        <v>0</v>
      </c>
      <c r="BL92" s="16" t="s">
        <v>140</v>
      </c>
      <c r="BM92" s="16" t="s">
        <v>972</v>
      </c>
    </row>
    <row r="93" s="1" customFormat="1">
      <c r="B93" s="37"/>
      <c r="C93" s="38"/>
      <c r="D93" s="218" t="s">
        <v>142</v>
      </c>
      <c r="E93" s="38"/>
      <c r="F93" s="219" t="s">
        <v>973</v>
      </c>
      <c r="G93" s="38"/>
      <c r="H93" s="38"/>
      <c r="I93" s="131"/>
      <c r="J93" s="38"/>
      <c r="K93" s="38"/>
      <c r="L93" s="42"/>
      <c r="M93" s="220"/>
      <c r="N93" s="78"/>
      <c r="O93" s="78"/>
      <c r="P93" s="78"/>
      <c r="Q93" s="78"/>
      <c r="R93" s="78"/>
      <c r="S93" s="78"/>
      <c r="T93" s="79"/>
      <c r="AT93" s="16" t="s">
        <v>142</v>
      </c>
      <c r="AU93" s="16" t="s">
        <v>81</v>
      </c>
    </row>
    <row r="94" s="11" customFormat="1">
      <c r="B94" s="221"/>
      <c r="C94" s="222"/>
      <c r="D94" s="218" t="s">
        <v>144</v>
      </c>
      <c r="E94" s="223" t="s">
        <v>1</v>
      </c>
      <c r="F94" s="224" t="s">
        <v>145</v>
      </c>
      <c r="G94" s="222"/>
      <c r="H94" s="223" t="s">
        <v>1</v>
      </c>
      <c r="I94" s="225"/>
      <c r="J94" s="222"/>
      <c r="K94" s="222"/>
      <c r="L94" s="226"/>
      <c r="M94" s="227"/>
      <c r="N94" s="228"/>
      <c r="O94" s="228"/>
      <c r="P94" s="228"/>
      <c r="Q94" s="228"/>
      <c r="R94" s="228"/>
      <c r="S94" s="228"/>
      <c r="T94" s="229"/>
      <c r="AT94" s="230" t="s">
        <v>144</v>
      </c>
      <c r="AU94" s="230" t="s">
        <v>81</v>
      </c>
      <c r="AV94" s="11" t="s">
        <v>79</v>
      </c>
      <c r="AW94" s="11" t="s">
        <v>33</v>
      </c>
      <c r="AX94" s="11" t="s">
        <v>72</v>
      </c>
      <c r="AY94" s="230" t="s">
        <v>133</v>
      </c>
    </row>
    <row r="95" s="11" customFormat="1">
      <c r="B95" s="221"/>
      <c r="C95" s="222"/>
      <c r="D95" s="218" t="s">
        <v>144</v>
      </c>
      <c r="E95" s="223" t="s">
        <v>1</v>
      </c>
      <c r="F95" s="224" t="s">
        <v>974</v>
      </c>
      <c r="G95" s="222"/>
      <c r="H95" s="223" t="s">
        <v>1</v>
      </c>
      <c r="I95" s="225"/>
      <c r="J95" s="222"/>
      <c r="K95" s="222"/>
      <c r="L95" s="226"/>
      <c r="M95" s="227"/>
      <c r="N95" s="228"/>
      <c r="O95" s="228"/>
      <c r="P95" s="228"/>
      <c r="Q95" s="228"/>
      <c r="R95" s="228"/>
      <c r="S95" s="228"/>
      <c r="T95" s="229"/>
      <c r="AT95" s="230" t="s">
        <v>144</v>
      </c>
      <c r="AU95" s="230" t="s">
        <v>81</v>
      </c>
      <c r="AV95" s="11" t="s">
        <v>79</v>
      </c>
      <c r="AW95" s="11" t="s">
        <v>33</v>
      </c>
      <c r="AX95" s="11" t="s">
        <v>72</v>
      </c>
      <c r="AY95" s="230" t="s">
        <v>133</v>
      </c>
    </row>
    <row r="96" s="12" customFormat="1">
      <c r="B96" s="231"/>
      <c r="C96" s="232"/>
      <c r="D96" s="218" t="s">
        <v>144</v>
      </c>
      <c r="E96" s="233" t="s">
        <v>1</v>
      </c>
      <c r="F96" s="234" t="s">
        <v>975</v>
      </c>
      <c r="G96" s="232"/>
      <c r="H96" s="235">
        <v>13.5</v>
      </c>
      <c r="I96" s="236"/>
      <c r="J96" s="232"/>
      <c r="K96" s="232"/>
      <c r="L96" s="237"/>
      <c r="M96" s="238"/>
      <c r="N96" s="239"/>
      <c r="O96" s="239"/>
      <c r="P96" s="239"/>
      <c r="Q96" s="239"/>
      <c r="R96" s="239"/>
      <c r="S96" s="239"/>
      <c r="T96" s="240"/>
      <c r="AT96" s="241" t="s">
        <v>144</v>
      </c>
      <c r="AU96" s="241" t="s">
        <v>81</v>
      </c>
      <c r="AV96" s="12" t="s">
        <v>81</v>
      </c>
      <c r="AW96" s="12" t="s">
        <v>33</v>
      </c>
      <c r="AX96" s="12" t="s">
        <v>72</v>
      </c>
      <c r="AY96" s="241" t="s">
        <v>133</v>
      </c>
    </row>
    <row r="97" s="11" customFormat="1">
      <c r="B97" s="221"/>
      <c r="C97" s="222"/>
      <c r="D97" s="218" t="s">
        <v>144</v>
      </c>
      <c r="E97" s="223" t="s">
        <v>1</v>
      </c>
      <c r="F97" s="224" t="s">
        <v>146</v>
      </c>
      <c r="G97" s="222"/>
      <c r="H97" s="223" t="s">
        <v>1</v>
      </c>
      <c r="I97" s="225"/>
      <c r="J97" s="222"/>
      <c r="K97" s="222"/>
      <c r="L97" s="226"/>
      <c r="M97" s="227"/>
      <c r="N97" s="228"/>
      <c r="O97" s="228"/>
      <c r="P97" s="228"/>
      <c r="Q97" s="228"/>
      <c r="R97" s="228"/>
      <c r="S97" s="228"/>
      <c r="T97" s="229"/>
      <c r="AT97" s="230" t="s">
        <v>144</v>
      </c>
      <c r="AU97" s="230" t="s">
        <v>81</v>
      </c>
      <c r="AV97" s="11" t="s">
        <v>79</v>
      </c>
      <c r="AW97" s="11" t="s">
        <v>33</v>
      </c>
      <c r="AX97" s="11" t="s">
        <v>72</v>
      </c>
      <c r="AY97" s="230" t="s">
        <v>133</v>
      </c>
    </row>
    <row r="98" s="12" customFormat="1">
      <c r="B98" s="231"/>
      <c r="C98" s="232"/>
      <c r="D98" s="218" t="s">
        <v>144</v>
      </c>
      <c r="E98" s="233" t="s">
        <v>1</v>
      </c>
      <c r="F98" s="234" t="s">
        <v>976</v>
      </c>
      <c r="G98" s="232"/>
      <c r="H98" s="235">
        <v>23.399999999999999</v>
      </c>
      <c r="I98" s="236"/>
      <c r="J98" s="232"/>
      <c r="K98" s="232"/>
      <c r="L98" s="237"/>
      <c r="M98" s="238"/>
      <c r="N98" s="239"/>
      <c r="O98" s="239"/>
      <c r="P98" s="239"/>
      <c r="Q98" s="239"/>
      <c r="R98" s="239"/>
      <c r="S98" s="239"/>
      <c r="T98" s="240"/>
      <c r="AT98" s="241" t="s">
        <v>144</v>
      </c>
      <c r="AU98" s="241" t="s">
        <v>81</v>
      </c>
      <c r="AV98" s="12" t="s">
        <v>81</v>
      </c>
      <c r="AW98" s="12" t="s">
        <v>33</v>
      </c>
      <c r="AX98" s="12" t="s">
        <v>72</v>
      </c>
      <c r="AY98" s="241" t="s">
        <v>133</v>
      </c>
    </row>
    <row r="99" s="12" customFormat="1">
      <c r="B99" s="231"/>
      <c r="C99" s="232"/>
      <c r="D99" s="218" t="s">
        <v>144</v>
      </c>
      <c r="E99" s="233" t="s">
        <v>1</v>
      </c>
      <c r="F99" s="234" t="s">
        <v>977</v>
      </c>
      <c r="G99" s="232"/>
      <c r="H99" s="235">
        <v>396.69999999999999</v>
      </c>
      <c r="I99" s="236"/>
      <c r="J99" s="232"/>
      <c r="K99" s="232"/>
      <c r="L99" s="237"/>
      <c r="M99" s="238"/>
      <c r="N99" s="239"/>
      <c r="O99" s="239"/>
      <c r="P99" s="239"/>
      <c r="Q99" s="239"/>
      <c r="R99" s="239"/>
      <c r="S99" s="239"/>
      <c r="T99" s="240"/>
      <c r="AT99" s="241" t="s">
        <v>144</v>
      </c>
      <c r="AU99" s="241" t="s">
        <v>81</v>
      </c>
      <c r="AV99" s="12" t="s">
        <v>81</v>
      </c>
      <c r="AW99" s="12" t="s">
        <v>33</v>
      </c>
      <c r="AX99" s="12" t="s">
        <v>72</v>
      </c>
      <c r="AY99" s="241" t="s">
        <v>133</v>
      </c>
    </row>
    <row r="100" s="11" customFormat="1">
      <c r="B100" s="221"/>
      <c r="C100" s="222"/>
      <c r="D100" s="218" t="s">
        <v>144</v>
      </c>
      <c r="E100" s="223" t="s">
        <v>1</v>
      </c>
      <c r="F100" s="224" t="s">
        <v>161</v>
      </c>
      <c r="G100" s="222"/>
      <c r="H100" s="223" t="s">
        <v>1</v>
      </c>
      <c r="I100" s="225"/>
      <c r="J100" s="222"/>
      <c r="K100" s="222"/>
      <c r="L100" s="226"/>
      <c r="M100" s="227"/>
      <c r="N100" s="228"/>
      <c r="O100" s="228"/>
      <c r="P100" s="228"/>
      <c r="Q100" s="228"/>
      <c r="R100" s="228"/>
      <c r="S100" s="228"/>
      <c r="T100" s="229"/>
      <c r="AT100" s="230" t="s">
        <v>144</v>
      </c>
      <c r="AU100" s="230" t="s">
        <v>81</v>
      </c>
      <c r="AV100" s="11" t="s">
        <v>79</v>
      </c>
      <c r="AW100" s="11" t="s">
        <v>33</v>
      </c>
      <c r="AX100" s="11" t="s">
        <v>72</v>
      </c>
      <c r="AY100" s="230" t="s">
        <v>133</v>
      </c>
    </row>
    <row r="101" s="12" customFormat="1">
      <c r="B101" s="231"/>
      <c r="C101" s="232"/>
      <c r="D101" s="218" t="s">
        <v>144</v>
      </c>
      <c r="E101" s="233" t="s">
        <v>1</v>
      </c>
      <c r="F101" s="234" t="s">
        <v>978</v>
      </c>
      <c r="G101" s="232"/>
      <c r="H101" s="235">
        <v>618.10000000000002</v>
      </c>
      <c r="I101" s="236"/>
      <c r="J101" s="232"/>
      <c r="K101" s="232"/>
      <c r="L101" s="237"/>
      <c r="M101" s="238"/>
      <c r="N101" s="239"/>
      <c r="O101" s="239"/>
      <c r="P101" s="239"/>
      <c r="Q101" s="239"/>
      <c r="R101" s="239"/>
      <c r="S101" s="239"/>
      <c r="T101" s="240"/>
      <c r="AT101" s="241" t="s">
        <v>144</v>
      </c>
      <c r="AU101" s="241" t="s">
        <v>81</v>
      </c>
      <c r="AV101" s="12" t="s">
        <v>81</v>
      </c>
      <c r="AW101" s="12" t="s">
        <v>33</v>
      </c>
      <c r="AX101" s="12" t="s">
        <v>72</v>
      </c>
      <c r="AY101" s="241" t="s">
        <v>133</v>
      </c>
    </row>
    <row r="102" s="12" customFormat="1">
      <c r="B102" s="231"/>
      <c r="C102" s="232"/>
      <c r="D102" s="218" t="s">
        <v>144</v>
      </c>
      <c r="E102" s="233" t="s">
        <v>1</v>
      </c>
      <c r="F102" s="234" t="s">
        <v>979</v>
      </c>
      <c r="G102" s="232"/>
      <c r="H102" s="235">
        <v>82.400000000000006</v>
      </c>
      <c r="I102" s="236"/>
      <c r="J102" s="232"/>
      <c r="K102" s="232"/>
      <c r="L102" s="237"/>
      <c r="M102" s="238"/>
      <c r="N102" s="239"/>
      <c r="O102" s="239"/>
      <c r="P102" s="239"/>
      <c r="Q102" s="239"/>
      <c r="R102" s="239"/>
      <c r="S102" s="239"/>
      <c r="T102" s="240"/>
      <c r="AT102" s="241" t="s">
        <v>144</v>
      </c>
      <c r="AU102" s="241" t="s">
        <v>81</v>
      </c>
      <c r="AV102" s="12" t="s">
        <v>81</v>
      </c>
      <c r="AW102" s="12" t="s">
        <v>33</v>
      </c>
      <c r="AX102" s="12" t="s">
        <v>72</v>
      </c>
      <c r="AY102" s="241" t="s">
        <v>133</v>
      </c>
    </row>
    <row r="103" s="13" customFormat="1">
      <c r="B103" s="242"/>
      <c r="C103" s="243"/>
      <c r="D103" s="218" t="s">
        <v>144</v>
      </c>
      <c r="E103" s="244" t="s">
        <v>1</v>
      </c>
      <c r="F103" s="245" t="s">
        <v>149</v>
      </c>
      <c r="G103" s="243"/>
      <c r="H103" s="246">
        <v>1134.0999999999999</v>
      </c>
      <c r="I103" s="247"/>
      <c r="J103" s="243"/>
      <c r="K103" s="243"/>
      <c r="L103" s="248"/>
      <c r="M103" s="249"/>
      <c r="N103" s="250"/>
      <c r="O103" s="250"/>
      <c r="P103" s="250"/>
      <c r="Q103" s="250"/>
      <c r="R103" s="250"/>
      <c r="S103" s="250"/>
      <c r="T103" s="251"/>
      <c r="AT103" s="252" t="s">
        <v>144</v>
      </c>
      <c r="AU103" s="252" t="s">
        <v>81</v>
      </c>
      <c r="AV103" s="13" t="s">
        <v>140</v>
      </c>
      <c r="AW103" s="13" t="s">
        <v>33</v>
      </c>
      <c r="AX103" s="13" t="s">
        <v>79</v>
      </c>
      <c r="AY103" s="252" t="s">
        <v>133</v>
      </c>
    </row>
    <row r="104" s="1" customFormat="1" ht="16.5" customHeight="1">
      <c r="B104" s="37"/>
      <c r="C104" s="206" t="s">
        <v>81</v>
      </c>
      <c r="D104" s="206" t="s">
        <v>135</v>
      </c>
      <c r="E104" s="207" t="s">
        <v>150</v>
      </c>
      <c r="F104" s="208" t="s">
        <v>151</v>
      </c>
      <c r="G104" s="209" t="s">
        <v>138</v>
      </c>
      <c r="H104" s="210">
        <v>1120.5999999999999</v>
      </c>
      <c r="I104" s="211"/>
      <c r="J104" s="212">
        <f>ROUND(I104*H104,2)</f>
        <v>0</v>
      </c>
      <c r="K104" s="208" t="s">
        <v>159</v>
      </c>
      <c r="L104" s="42"/>
      <c r="M104" s="213" t="s">
        <v>1</v>
      </c>
      <c r="N104" s="214" t="s">
        <v>43</v>
      </c>
      <c r="O104" s="78"/>
      <c r="P104" s="215">
        <f>O104*H104</f>
        <v>0</v>
      </c>
      <c r="Q104" s="215">
        <v>0</v>
      </c>
      <c r="R104" s="215">
        <f>Q104*H104</f>
        <v>0</v>
      </c>
      <c r="S104" s="215">
        <v>0.23499999999999999</v>
      </c>
      <c r="T104" s="216">
        <f>S104*H104</f>
        <v>263.34099999999995</v>
      </c>
      <c r="AR104" s="16" t="s">
        <v>140</v>
      </c>
      <c r="AT104" s="16" t="s">
        <v>135</v>
      </c>
      <c r="AU104" s="16" t="s">
        <v>81</v>
      </c>
      <c r="AY104" s="16" t="s">
        <v>133</v>
      </c>
      <c r="BE104" s="217">
        <f>IF(N104="základní",J104,0)</f>
        <v>0</v>
      </c>
      <c r="BF104" s="217">
        <f>IF(N104="snížená",J104,0)</f>
        <v>0</v>
      </c>
      <c r="BG104" s="217">
        <f>IF(N104="zákl. přenesená",J104,0)</f>
        <v>0</v>
      </c>
      <c r="BH104" s="217">
        <f>IF(N104="sníž. přenesená",J104,0)</f>
        <v>0</v>
      </c>
      <c r="BI104" s="217">
        <f>IF(N104="nulová",J104,0)</f>
        <v>0</v>
      </c>
      <c r="BJ104" s="16" t="s">
        <v>79</v>
      </c>
      <c r="BK104" s="217">
        <f>ROUND(I104*H104,2)</f>
        <v>0</v>
      </c>
      <c r="BL104" s="16" t="s">
        <v>140</v>
      </c>
      <c r="BM104" s="16" t="s">
        <v>980</v>
      </c>
    </row>
    <row r="105" s="1" customFormat="1">
      <c r="B105" s="37"/>
      <c r="C105" s="38"/>
      <c r="D105" s="218" t="s">
        <v>142</v>
      </c>
      <c r="E105" s="38"/>
      <c r="F105" s="219" t="s">
        <v>151</v>
      </c>
      <c r="G105" s="38"/>
      <c r="H105" s="38"/>
      <c r="I105" s="131"/>
      <c r="J105" s="38"/>
      <c r="K105" s="38"/>
      <c r="L105" s="42"/>
      <c r="M105" s="220"/>
      <c r="N105" s="78"/>
      <c r="O105" s="78"/>
      <c r="P105" s="78"/>
      <c r="Q105" s="78"/>
      <c r="R105" s="78"/>
      <c r="S105" s="78"/>
      <c r="T105" s="79"/>
      <c r="AT105" s="16" t="s">
        <v>142</v>
      </c>
      <c r="AU105" s="16" t="s">
        <v>81</v>
      </c>
    </row>
    <row r="106" s="11" customFormat="1">
      <c r="B106" s="221"/>
      <c r="C106" s="222"/>
      <c r="D106" s="218" t="s">
        <v>144</v>
      </c>
      <c r="E106" s="223" t="s">
        <v>1</v>
      </c>
      <c r="F106" s="224" t="s">
        <v>176</v>
      </c>
      <c r="G106" s="222"/>
      <c r="H106" s="223" t="s">
        <v>1</v>
      </c>
      <c r="I106" s="225"/>
      <c r="J106" s="222"/>
      <c r="K106" s="222"/>
      <c r="L106" s="226"/>
      <c r="M106" s="227"/>
      <c r="N106" s="228"/>
      <c r="O106" s="228"/>
      <c r="P106" s="228"/>
      <c r="Q106" s="228"/>
      <c r="R106" s="228"/>
      <c r="S106" s="228"/>
      <c r="T106" s="229"/>
      <c r="AT106" s="230" t="s">
        <v>144</v>
      </c>
      <c r="AU106" s="230" t="s">
        <v>81</v>
      </c>
      <c r="AV106" s="11" t="s">
        <v>79</v>
      </c>
      <c r="AW106" s="11" t="s">
        <v>33</v>
      </c>
      <c r="AX106" s="11" t="s">
        <v>72</v>
      </c>
      <c r="AY106" s="230" t="s">
        <v>133</v>
      </c>
    </row>
    <row r="107" s="11" customFormat="1">
      <c r="B107" s="221"/>
      <c r="C107" s="222"/>
      <c r="D107" s="218" t="s">
        <v>144</v>
      </c>
      <c r="E107" s="223" t="s">
        <v>1</v>
      </c>
      <c r="F107" s="224" t="s">
        <v>146</v>
      </c>
      <c r="G107" s="222"/>
      <c r="H107" s="223" t="s">
        <v>1</v>
      </c>
      <c r="I107" s="225"/>
      <c r="J107" s="222"/>
      <c r="K107" s="222"/>
      <c r="L107" s="226"/>
      <c r="M107" s="227"/>
      <c r="N107" s="228"/>
      <c r="O107" s="228"/>
      <c r="P107" s="228"/>
      <c r="Q107" s="228"/>
      <c r="R107" s="228"/>
      <c r="S107" s="228"/>
      <c r="T107" s="229"/>
      <c r="AT107" s="230" t="s">
        <v>144</v>
      </c>
      <c r="AU107" s="230" t="s">
        <v>81</v>
      </c>
      <c r="AV107" s="11" t="s">
        <v>79</v>
      </c>
      <c r="AW107" s="11" t="s">
        <v>33</v>
      </c>
      <c r="AX107" s="11" t="s">
        <v>72</v>
      </c>
      <c r="AY107" s="230" t="s">
        <v>133</v>
      </c>
    </row>
    <row r="108" s="12" customFormat="1">
      <c r="B108" s="231"/>
      <c r="C108" s="232"/>
      <c r="D108" s="218" t="s">
        <v>144</v>
      </c>
      <c r="E108" s="233" t="s">
        <v>1</v>
      </c>
      <c r="F108" s="234" t="s">
        <v>976</v>
      </c>
      <c r="G108" s="232"/>
      <c r="H108" s="235">
        <v>23.399999999999999</v>
      </c>
      <c r="I108" s="236"/>
      <c r="J108" s="232"/>
      <c r="K108" s="232"/>
      <c r="L108" s="237"/>
      <c r="M108" s="238"/>
      <c r="N108" s="239"/>
      <c r="O108" s="239"/>
      <c r="P108" s="239"/>
      <c r="Q108" s="239"/>
      <c r="R108" s="239"/>
      <c r="S108" s="239"/>
      <c r="T108" s="240"/>
      <c r="AT108" s="241" t="s">
        <v>144</v>
      </c>
      <c r="AU108" s="241" t="s">
        <v>81</v>
      </c>
      <c r="AV108" s="12" t="s">
        <v>81</v>
      </c>
      <c r="AW108" s="12" t="s">
        <v>33</v>
      </c>
      <c r="AX108" s="12" t="s">
        <v>72</v>
      </c>
      <c r="AY108" s="241" t="s">
        <v>133</v>
      </c>
    </row>
    <row r="109" s="12" customFormat="1">
      <c r="B109" s="231"/>
      <c r="C109" s="232"/>
      <c r="D109" s="218" t="s">
        <v>144</v>
      </c>
      <c r="E109" s="233" t="s">
        <v>1</v>
      </c>
      <c r="F109" s="234" t="s">
        <v>977</v>
      </c>
      <c r="G109" s="232"/>
      <c r="H109" s="235">
        <v>396.69999999999999</v>
      </c>
      <c r="I109" s="236"/>
      <c r="J109" s="232"/>
      <c r="K109" s="232"/>
      <c r="L109" s="237"/>
      <c r="M109" s="238"/>
      <c r="N109" s="239"/>
      <c r="O109" s="239"/>
      <c r="P109" s="239"/>
      <c r="Q109" s="239"/>
      <c r="R109" s="239"/>
      <c r="S109" s="239"/>
      <c r="T109" s="240"/>
      <c r="AT109" s="241" t="s">
        <v>144</v>
      </c>
      <c r="AU109" s="241" t="s">
        <v>81</v>
      </c>
      <c r="AV109" s="12" t="s">
        <v>81</v>
      </c>
      <c r="AW109" s="12" t="s">
        <v>33</v>
      </c>
      <c r="AX109" s="12" t="s">
        <v>72</v>
      </c>
      <c r="AY109" s="241" t="s">
        <v>133</v>
      </c>
    </row>
    <row r="110" s="11" customFormat="1">
      <c r="B110" s="221"/>
      <c r="C110" s="222"/>
      <c r="D110" s="218" t="s">
        <v>144</v>
      </c>
      <c r="E110" s="223" t="s">
        <v>1</v>
      </c>
      <c r="F110" s="224" t="s">
        <v>161</v>
      </c>
      <c r="G110" s="222"/>
      <c r="H110" s="223" t="s">
        <v>1</v>
      </c>
      <c r="I110" s="225"/>
      <c r="J110" s="222"/>
      <c r="K110" s="222"/>
      <c r="L110" s="226"/>
      <c r="M110" s="227"/>
      <c r="N110" s="228"/>
      <c r="O110" s="228"/>
      <c r="P110" s="228"/>
      <c r="Q110" s="228"/>
      <c r="R110" s="228"/>
      <c r="S110" s="228"/>
      <c r="T110" s="229"/>
      <c r="AT110" s="230" t="s">
        <v>144</v>
      </c>
      <c r="AU110" s="230" t="s">
        <v>81</v>
      </c>
      <c r="AV110" s="11" t="s">
        <v>79</v>
      </c>
      <c r="AW110" s="11" t="s">
        <v>33</v>
      </c>
      <c r="AX110" s="11" t="s">
        <v>72</v>
      </c>
      <c r="AY110" s="230" t="s">
        <v>133</v>
      </c>
    </row>
    <row r="111" s="12" customFormat="1">
      <c r="B111" s="231"/>
      <c r="C111" s="232"/>
      <c r="D111" s="218" t="s">
        <v>144</v>
      </c>
      <c r="E111" s="233" t="s">
        <v>1</v>
      </c>
      <c r="F111" s="234" t="s">
        <v>978</v>
      </c>
      <c r="G111" s="232"/>
      <c r="H111" s="235">
        <v>618.10000000000002</v>
      </c>
      <c r="I111" s="236"/>
      <c r="J111" s="232"/>
      <c r="K111" s="232"/>
      <c r="L111" s="237"/>
      <c r="M111" s="238"/>
      <c r="N111" s="239"/>
      <c r="O111" s="239"/>
      <c r="P111" s="239"/>
      <c r="Q111" s="239"/>
      <c r="R111" s="239"/>
      <c r="S111" s="239"/>
      <c r="T111" s="240"/>
      <c r="AT111" s="241" t="s">
        <v>144</v>
      </c>
      <c r="AU111" s="241" t="s">
        <v>81</v>
      </c>
      <c r="AV111" s="12" t="s">
        <v>81</v>
      </c>
      <c r="AW111" s="12" t="s">
        <v>33</v>
      </c>
      <c r="AX111" s="12" t="s">
        <v>72</v>
      </c>
      <c r="AY111" s="241" t="s">
        <v>133</v>
      </c>
    </row>
    <row r="112" s="12" customFormat="1">
      <c r="B112" s="231"/>
      <c r="C112" s="232"/>
      <c r="D112" s="218" t="s">
        <v>144</v>
      </c>
      <c r="E112" s="233" t="s">
        <v>1</v>
      </c>
      <c r="F112" s="234" t="s">
        <v>979</v>
      </c>
      <c r="G112" s="232"/>
      <c r="H112" s="235">
        <v>82.400000000000006</v>
      </c>
      <c r="I112" s="236"/>
      <c r="J112" s="232"/>
      <c r="K112" s="232"/>
      <c r="L112" s="237"/>
      <c r="M112" s="238"/>
      <c r="N112" s="239"/>
      <c r="O112" s="239"/>
      <c r="P112" s="239"/>
      <c r="Q112" s="239"/>
      <c r="R112" s="239"/>
      <c r="S112" s="239"/>
      <c r="T112" s="240"/>
      <c r="AT112" s="241" t="s">
        <v>144</v>
      </c>
      <c r="AU112" s="241" t="s">
        <v>81</v>
      </c>
      <c r="AV112" s="12" t="s">
        <v>81</v>
      </c>
      <c r="AW112" s="12" t="s">
        <v>33</v>
      </c>
      <c r="AX112" s="12" t="s">
        <v>72</v>
      </c>
      <c r="AY112" s="241" t="s">
        <v>133</v>
      </c>
    </row>
    <row r="113" s="13" customFormat="1">
      <c r="B113" s="242"/>
      <c r="C113" s="243"/>
      <c r="D113" s="218" t="s">
        <v>144</v>
      </c>
      <c r="E113" s="244" t="s">
        <v>1</v>
      </c>
      <c r="F113" s="245" t="s">
        <v>149</v>
      </c>
      <c r="G113" s="243"/>
      <c r="H113" s="246">
        <v>1120.5999999999999</v>
      </c>
      <c r="I113" s="247"/>
      <c r="J113" s="243"/>
      <c r="K113" s="243"/>
      <c r="L113" s="248"/>
      <c r="M113" s="249"/>
      <c r="N113" s="250"/>
      <c r="O113" s="250"/>
      <c r="P113" s="250"/>
      <c r="Q113" s="250"/>
      <c r="R113" s="250"/>
      <c r="S113" s="250"/>
      <c r="T113" s="251"/>
      <c r="AT113" s="252" t="s">
        <v>144</v>
      </c>
      <c r="AU113" s="252" t="s">
        <v>81</v>
      </c>
      <c r="AV113" s="13" t="s">
        <v>140</v>
      </c>
      <c r="AW113" s="13" t="s">
        <v>33</v>
      </c>
      <c r="AX113" s="13" t="s">
        <v>79</v>
      </c>
      <c r="AY113" s="252" t="s">
        <v>133</v>
      </c>
    </row>
    <row r="114" s="1" customFormat="1" ht="16.5" customHeight="1">
      <c r="B114" s="37"/>
      <c r="C114" s="206" t="s">
        <v>156</v>
      </c>
      <c r="D114" s="206" t="s">
        <v>135</v>
      </c>
      <c r="E114" s="207" t="s">
        <v>166</v>
      </c>
      <c r="F114" s="208" t="s">
        <v>167</v>
      </c>
      <c r="G114" s="209" t="s">
        <v>138</v>
      </c>
      <c r="H114" s="210">
        <v>1120.5999999999999</v>
      </c>
      <c r="I114" s="211"/>
      <c r="J114" s="212">
        <f>ROUND(I114*H114,2)</f>
        <v>0</v>
      </c>
      <c r="K114" s="208" t="s">
        <v>139</v>
      </c>
      <c r="L114" s="42"/>
      <c r="M114" s="213" t="s">
        <v>1</v>
      </c>
      <c r="N114" s="214" t="s">
        <v>43</v>
      </c>
      <c r="O114" s="78"/>
      <c r="P114" s="215">
        <f>O114*H114</f>
        <v>0</v>
      </c>
      <c r="Q114" s="215">
        <v>0</v>
      </c>
      <c r="R114" s="215">
        <f>Q114*H114</f>
        <v>0</v>
      </c>
      <c r="S114" s="215">
        <v>0.098000000000000004</v>
      </c>
      <c r="T114" s="216">
        <f>S114*H114</f>
        <v>109.8188</v>
      </c>
      <c r="AR114" s="16" t="s">
        <v>140</v>
      </c>
      <c r="AT114" s="16" t="s">
        <v>135</v>
      </c>
      <c r="AU114" s="16" t="s">
        <v>81</v>
      </c>
      <c r="AY114" s="16" t="s">
        <v>133</v>
      </c>
      <c r="BE114" s="217">
        <f>IF(N114="základní",J114,0)</f>
        <v>0</v>
      </c>
      <c r="BF114" s="217">
        <f>IF(N114="snížená",J114,0)</f>
        <v>0</v>
      </c>
      <c r="BG114" s="217">
        <f>IF(N114="zákl. přenesená",J114,0)</f>
        <v>0</v>
      </c>
      <c r="BH114" s="217">
        <f>IF(N114="sníž. přenesená",J114,0)</f>
        <v>0</v>
      </c>
      <c r="BI114" s="217">
        <f>IF(N114="nulová",J114,0)</f>
        <v>0</v>
      </c>
      <c r="BJ114" s="16" t="s">
        <v>79</v>
      </c>
      <c r="BK114" s="217">
        <f>ROUND(I114*H114,2)</f>
        <v>0</v>
      </c>
      <c r="BL114" s="16" t="s">
        <v>140</v>
      </c>
      <c r="BM114" s="16" t="s">
        <v>981</v>
      </c>
    </row>
    <row r="115" s="1" customFormat="1">
      <c r="B115" s="37"/>
      <c r="C115" s="38"/>
      <c r="D115" s="218" t="s">
        <v>142</v>
      </c>
      <c r="E115" s="38"/>
      <c r="F115" s="219" t="s">
        <v>169</v>
      </c>
      <c r="G115" s="38"/>
      <c r="H115" s="38"/>
      <c r="I115" s="131"/>
      <c r="J115" s="38"/>
      <c r="K115" s="38"/>
      <c r="L115" s="42"/>
      <c r="M115" s="220"/>
      <c r="N115" s="78"/>
      <c r="O115" s="78"/>
      <c r="P115" s="78"/>
      <c r="Q115" s="78"/>
      <c r="R115" s="78"/>
      <c r="S115" s="78"/>
      <c r="T115" s="79"/>
      <c r="AT115" s="16" t="s">
        <v>142</v>
      </c>
      <c r="AU115" s="16" t="s">
        <v>81</v>
      </c>
    </row>
    <row r="116" s="11" customFormat="1">
      <c r="B116" s="221"/>
      <c r="C116" s="222"/>
      <c r="D116" s="218" t="s">
        <v>144</v>
      </c>
      <c r="E116" s="223" t="s">
        <v>1</v>
      </c>
      <c r="F116" s="224" t="s">
        <v>176</v>
      </c>
      <c r="G116" s="222"/>
      <c r="H116" s="223" t="s">
        <v>1</v>
      </c>
      <c r="I116" s="225"/>
      <c r="J116" s="222"/>
      <c r="K116" s="222"/>
      <c r="L116" s="226"/>
      <c r="M116" s="227"/>
      <c r="N116" s="228"/>
      <c r="O116" s="228"/>
      <c r="P116" s="228"/>
      <c r="Q116" s="228"/>
      <c r="R116" s="228"/>
      <c r="S116" s="228"/>
      <c r="T116" s="229"/>
      <c r="AT116" s="230" t="s">
        <v>144</v>
      </c>
      <c r="AU116" s="230" t="s">
        <v>81</v>
      </c>
      <c r="AV116" s="11" t="s">
        <v>79</v>
      </c>
      <c r="AW116" s="11" t="s">
        <v>33</v>
      </c>
      <c r="AX116" s="11" t="s">
        <v>72</v>
      </c>
      <c r="AY116" s="230" t="s">
        <v>133</v>
      </c>
    </row>
    <row r="117" s="11" customFormat="1">
      <c r="B117" s="221"/>
      <c r="C117" s="222"/>
      <c r="D117" s="218" t="s">
        <v>144</v>
      </c>
      <c r="E117" s="223" t="s">
        <v>1</v>
      </c>
      <c r="F117" s="224" t="s">
        <v>146</v>
      </c>
      <c r="G117" s="222"/>
      <c r="H117" s="223" t="s">
        <v>1</v>
      </c>
      <c r="I117" s="225"/>
      <c r="J117" s="222"/>
      <c r="K117" s="222"/>
      <c r="L117" s="226"/>
      <c r="M117" s="227"/>
      <c r="N117" s="228"/>
      <c r="O117" s="228"/>
      <c r="P117" s="228"/>
      <c r="Q117" s="228"/>
      <c r="R117" s="228"/>
      <c r="S117" s="228"/>
      <c r="T117" s="229"/>
      <c r="AT117" s="230" t="s">
        <v>144</v>
      </c>
      <c r="AU117" s="230" t="s">
        <v>81</v>
      </c>
      <c r="AV117" s="11" t="s">
        <v>79</v>
      </c>
      <c r="AW117" s="11" t="s">
        <v>33</v>
      </c>
      <c r="AX117" s="11" t="s">
        <v>72</v>
      </c>
      <c r="AY117" s="230" t="s">
        <v>133</v>
      </c>
    </row>
    <row r="118" s="12" customFormat="1">
      <c r="B118" s="231"/>
      <c r="C118" s="232"/>
      <c r="D118" s="218" t="s">
        <v>144</v>
      </c>
      <c r="E118" s="233" t="s">
        <v>1</v>
      </c>
      <c r="F118" s="234" t="s">
        <v>976</v>
      </c>
      <c r="G118" s="232"/>
      <c r="H118" s="235">
        <v>23.399999999999999</v>
      </c>
      <c r="I118" s="236"/>
      <c r="J118" s="232"/>
      <c r="K118" s="232"/>
      <c r="L118" s="237"/>
      <c r="M118" s="238"/>
      <c r="N118" s="239"/>
      <c r="O118" s="239"/>
      <c r="P118" s="239"/>
      <c r="Q118" s="239"/>
      <c r="R118" s="239"/>
      <c r="S118" s="239"/>
      <c r="T118" s="240"/>
      <c r="AT118" s="241" t="s">
        <v>144</v>
      </c>
      <c r="AU118" s="241" t="s">
        <v>81</v>
      </c>
      <c r="AV118" s="12" t="s">
        <v>81</v>
      </c>
      <c r="AW118" s="12" t="s">
        <v>33</v>
      </c>
      <c r="AX118" s="12" t="s">
        <v>72</v>
      </c>
      <c r="AY118" s="241" t="s">
        <v>133</v>
      </c>
    </row>
    <row r="119" s="12" customFormat="1">
      <c r="B119" s="231"/>
      <c r="C119" s="232"/>
      <c r="D119" s="218" t="s">
        <v>144</v>
      </c>
      <c r="E119" s="233" t="s">
        <v>1</v>
      </c>
      <c r="F119" s="234" t="s">
        <v>977</v>
      </c>
      <c r="G119" s="232"/>
      <c r="H119" s="235">
        <v>396.69999999999999</v>
      </c>
      <c r="I119" s="236"/>
      <c r="J119" s="232"/>
      <c r="K119" s="232"/>
      <c r="L119" s="237"/>
      <c r="M119" s="238"/>
      <c r="N119" s="239"/>
      <c r="O119" s="239"/>
      <c r="P119" s="239"/>
      <c r="Q119" s="239"/>
      <c r="R119" s="239"/>
      <c r="S119" s="239"/>
      <c r="T119" s="240"/>
      <c r="AT119" s="241" t="s">
        <v>144</v>
      </c>
      <c r="AU119" s="241" t="s">
        <v>81</v>
      </c>
      <c r="AV119" s="12" t="s">
        <v>81</v>
      </c>
      <c r="AW119" s="12" t="s">
        <v>33</v>
      </c>
      <c r="AX119" s="12" t="s">
        <v>72</v>
      </c>
      <c r="AY119" s="241" t="s">
        <v>133</v>
      </c>
    </row>
    <row r="120" s="11" customFormat="1">
      <c r="B120" s="221"/>
      <c r="C120" s="222"/>
      <c r="D120" s="218" t="s">
        <v>144</v>
      </c>
      <c r="E120" s="223" t="s">
        <v>1</v>
      </c>
      <c r="F120" s="224" t="s">
        <v>161</v>
      </c>
      <c r="G120" s="222"/>
      <c r="H120" s="223" t="s">
        <v>1</v>
      </c>
      <c r="I120" s="225"/>
      <c r="J120" s="222"/>
      <c r="K120" s="222"/>
      <c r="L120" s="226"/>
      <c r="M120" s="227"/>
      <c r="N120" s="228"/>
      <c r="O120" s="228"/>
      <c r="P120" s="228"/>
      <c r="Q120" s="228"/>
      <c r="R120" s="228"/>
      <c r="S120" s="228"/>
      <c r="T120" s="229"/>
      <c r="AT120" s="230" t="s">
        <v>144</v>
      </c>
      <c r="AU120" s="230" t="s">
        <v>81</v>
      </c>
      <c r="AV120" s="11" t="s">
        <v>79</v>
      </c>
      <c r="AW120" s="11" t="s">
        <v>33</v>
      </c>
      <c r="AX120" s="11" t="s">
        <v>72</v>
      </c>
      <c r="AY120" s="230" t="s">
        <v>133</v>
      </c>
    </row>
    <row r="121" s="12" customFormat="1">
      <c r="B121" s="231"/>
      <c r="C121" s="232"/>
      <c r="D121" s="218" t="s">
        <v>144</v>
      </c>
      <c r="E121" s="233" t="s">
        <v>1</v>
      </c>
      <c r="F121" s="234" t="s">
        <v>978</v>
      </c>
      <c r="G121" s="232"/>
      <c r="H121" s="235">
        <v>618.10000000000002</v>
      </c>
      <c r="I121" s="236"/>
      <c r="J121" s="232"/>
      <c r="K121" s="232"/>
      <c r="L121" s="237"/>
      <c r="M121" s="238"/>
      <c r="N121" s="239"/>
      <c r="O121" s="239"/>
      <c r="P121" s="239"/>
      <c r="Q121" s="239"/>
      <c r="R121" s="239"/>
      <c r="S121" s="239"/>
      <c r="T121" s="240"/>
      <c r="AT121" s="241" t="s">
        <v>144</v>
      </c>
      <c r="AU121" s="241" t="s">
        <v>81</v>
      </c>
      <c r="AV121" s="12" t="s">
        <v>81</v>
      </c>
      <c r="AW121" s="12" t="s">
        <v>33</v>
      </c>
      <c r="AX121" s="12" t="s">
        <v>72</v>
      </c>
      <c r="AY121" s="241" t="s">
        <v>133</v>
      </c>
    </row>
    <row r="122" s="12" customFormat="1">
      <c r="B122" s="231"/>
      <c r="C122" s="232"/>
      <c r="D122" s="218" t="s">
        <v>144</v>
      </c>
      <c r="E122" s="233" t="s">
        <v>1</v>
      </c>
      <c r="F122" s="234" t="s">
        <v>979</v>
      </c>
      <c r="G122" s="232"/>
      <c r="H122" s="235">
        <v>82.400000000000006</v>
      </c>
      <c r="I122" s="236"/>
      <c r="J122" s="232"/>
      <c r="K122" s="232"/>
      <c r="L122" s="237"/>
      <c r="M122" s="238"/>
      <c r="N122" s="239"/>
      <c r="O122" s="239"/>
      <c r="P122" s="239"/>
      <c r="Q122" s="239"/>
      <c r="R122" s="239"/>
      <c r="S122" s="239"/>
      <c r="T122" s="240"/>
      <c r="AT122" s="241" t="s">
        <v>144</v>
      </c>
      <c r="AU122" s="241" t="s">
        <v>81</v>
      </c>
      <c r="AV122" s="12" t="s">
        <v>81</v>
      </c>
      <c r="AW122" s="12" t="s">
        <v>33</v>
      </c>
      <c r="AX122" s="12" t="s">
        <v>72</v>
      </c>
      <c r="AY122" s="241" t="s">
        <v>133</v>
      </c>
    </row>
    <row r="123" s="13" customFormat="1">
      <c r="B123" s="242"/>
      <c r="C123" s="243"/>
      <c r="D123" s="218" t="s">
        <v>144</v>
      </c>
      <c r="E123" s="244" t="s">
        <v>1</v>
      </c>
      <c r="F123" s="245" t="s">
        <v>149</v>
      </c>
      <c r="G123" s="243"/>
      <c r="H123" s="246">
        <v>1120.5999999999999</v>
      </c>
      <c r="I123" s="247"/>
      <c r="J123" s="243"/>
      <c r="K123" s="243"/>
      <c r="L123" s="248"/>
      <c r="M123" s="249"/>
      <c r="N123" s="250"/>
      <c r="O123" s="250"/>
      <c r="P123" s="250"/>
      <c r="Q123" s="250"/>
      <c r="R123" s="250"/>
      <c r="S123" s="250"/>
      <c r="T123" s="251"/>
      <c r="AT123" s="252" t="s">
        <v>144</v>
      </c>
      <c r="AU123" s="252" t="s">
        <v>81</v>
      </c>
      <c r="AV123" s="13" t="s">
        <v>140</v>
      </c>
      <c r="AW123" s="13" t="s">
        <v>33</v>
      </c>
      <c r="AX123" s="13" t="s">
        <v>79</v>
      </c>
      <c r="AY123" s="252" t="s">
        <v>133</v>
      </c>
    </row>
    <row r="124" s="1" customFormat="1" ht="16.5" customHeight="1">
      <c r="B124" s="37"/>
      <c r="C124" s="206" t="s">
        <v>140</v>
      </c>
      <c r="D124" s="206" t="s">
        <v>135</v>
      </c>
      <c r="E124" s="207" t="s">
        <v>982</v>
      </c>
      <c r="F124" s="208" t="s">
        <v>983</v>
      </c>
      <c r="G124" s="209" t="s">
        <v>138</v>
      </c>
      <c r="H124" s="210">
        <v>40.5</v>
      </c>
      <c r="I124" s="211"/>
      <c r="J124" s="212">
        <f>ROUND(I124*H124,2)</f>
        <v>0</v>
      </c>
      <c r="K124" s="208" t="s">
        <v>139</v>
      </c>
      <c r="L124" s="42"/>
      <c r="M124" s="213" t="s">
        <v>1</v>
      </c>
      <c r="N124" s="214" t="s">
        <v>43</v>
      </c>
      <c r="O124" s="78"/>
      <c r="P124" s="215">
        <f>O124*H124</f>
        <v>0</v>
      </c>
      <c r="Q124" s="215">
        <v>0</v>
      </c>
      <c r="R124" s="215">
        <f>Q124*H124</f>
        <v>0</v>
      </c>
      <c r="S124" s="215">
        <v>0.35499999999999998</v>
      </c>
      <c r="T124" s="216">
        <f>S124*H124</f>
        <v>14.3775</v>
      </c>
      <c r="AR124" s="16" t="s">
        <v>140</v>
      </c>
      <c r="AT124" s="16" t="s">
        <v>135</v>
      </c>
      <c r="AU124" s="16" t="s">
        <v>81</v>
      </c>
      <c r="AY124" s="16" t="s">
        <v>133</v>
      </c>
      <c r="BE124" s="217">
        <f>IF(N124="základní",J124,0)</f>
        <v>0</v>
      </c>
      <c r="BF124" s="217">
        <f>IF(N124="snížená",J124,0)</f>
        <v>0</v>
      </c>
      <c r="BG124" s="217">
        <f>IF(N124="zákl. přenesená",J124,0)</f>
        <v>0</v>
      </c>
      <c r="BH124" s="217">
        <f>IF(N124="sníž. přenesená",J124,0)</f>
        <v>0</v>
      </c>
      <c r="BI124" s="217">
        <f>IF(N124="nulová",J124,0)</f>
        <v>0</v>
      </c>
      <c r="BJ124" s="16" t="s">
        <v>79</v>
      </c>
      <c r="BK124" s="217">
        <f>ROUND(I124*H124,2)</f>
        <v>0</v>
      </c>
      <c r="BL124" s="16" t="s">
        <v>140</v>
      </c>
      <c r="BM124" s="16" t="s">
        <v>984</v>
      </c>
    </row>
    <row r="125" s="1" customFormat="1">
      <c r="B125" s="37"/>
      <c r="C125" s="38"/>
      <c r="D125" s="218" t="s">
        <v>142</v>
      </c>
      <c r="E125" s="38"/>
      <c r="F125" s="219" t="s">
        <v>985</v>
      </c>
      <c r="G125" s="38"/>
      <c r="H125" s="38"/>
      <c r="I125" s="131"/>
      <c r="J125" s="38"/>
      <c r="K125" s="38"/>
      <c r="L125" s="42"/>
      <c r="M125" s="220"/>
      <c r="N125" s="78"/>
      <c r="O125" s="78"/>
      <c r="P125" s="78"/>
      <c r="Q125" s="78"/>
      <c r="R125" s="78"/>
      <c r="S125" s="78"/>
      <c r="T125" s="79"/>
      <c r="AT125" s="16" t="s">
        <v>142</v>
      </c>
      <c r="AU125" s="16" t="s">
        <v>81</v>
      </c>
    </row>
    <row r="126" s="11" customFormat="1">
      <c r="B126" s="221"/>
      <c r="C126" s="222"/>
      <c r="D126" s="218" t="s">
        <v>144</v>
      </c>
      <c r="E126" s="223" t="s">
        <v>1</v>
      </c>
      <c r="F126" s="224" t="s">
        <v>225</v>
      </c>
      <c r="G126" s="222"/>
      <c r="H126" s="223" t="s">
        <v>1</v>
      </c>
      <c r="I126" s="225"/>
      <c r="J126" s="222"/>
      <c r="K126" s="222"/>
      <c r="L126" s="226"/>
      <c r="M126" s="227"/>
      <c r="N126" s="228"/>
      <c r="O126" s="228"/>
      <c r="P126" s="228"/>
      <c r="Q126" s="228"/>
      <c r="R126" s="228"/>
      <c r="S126" s="228"/>
      <c r="T126" s="229"/>
      <c r="AT126" s="230" t="s">
        <v>144</v>
      </c>
      <c r="AU126" s="230" t="s">
        <v>81</v>
      </c>
      <c r="AV126" s="11" t="s">
        <v>79</v>
      </c>
      <c r="AW126" s="11" t="s">
        <v>33</v>
      </c>
      <c r="AX126" s="11" t="s">
        <v>72</v>
      </c>
      <c r="AY126" s="230" t="s">
        <v>133</v>
      </c>
    </row>
    <row r="127" s="11" customFormat="1">
      <c r="B127" s="221"/>
      <c r="C127" s="222"/>
      <c r="D127" s="218" t="s">
        <v>144</v>
      </c>
      <c r="E127" s="223" t="s">
        <v>1</v>
      </c>
      <c r="F127" s="224" t="s">
        <v>226</v>
      </c>
      <c r="G127" s="222"/>
      <c r="H127" s="223" t="s">
        <v>1</v>
      </c>
      <c r="I127" s="225"/>
      <c r="J127" s="222"/>
      <c r="K127" s="222"/>
      <c r="L127" s="226"/>
      <c r="M127" s="227"/>
      <c r="N127" s="228"/>
      <c r="O127" s="228"/>
      <c r="P127" s="228"/>
      <c r="Q127" s="228"/>
      <c r="R127" s="228"/>
      <c r="S127" s="228"/>
      <c r="T127" s="229"/>
      <c r="AT127" s="230" t="s">
        <v>144</v>
      </c>
      <c r="AU127" s="230" t="s">
        <v>81</v>
      </c>
      <c r="AV127" s="11" t="s">
        <v>79</v>
      </c>
      <c r="AW127" s="11" t="s">
        <v>33</v>
      </c>
      <c r="AX127" s="11" t="s">
        <v>72</v>
      </c>
      <c r="AY127" s="230" t="s">
        <v>133</v>
      </c>
    </row>
    <row r="128" s="12" customFormat="1">
      <c r="B128" s="231"/>
      <c r="C128" s="232"/>
      <c r="D128" s="218" t="s">
        <v>144</v>
      </c>
      <c r="E128" s="233" t="s">
        <v>1</v>
      </c>
      <c r="F128" s="234" t="s">
        <v>986</v>
      </c>
      <c r="G128" s="232"/>
      <c r="H128" s="235">
        <v>40.5</v>
      </c>
      <c r="I128" s="236"/>
      <c r="J128" s="232"/>
      <c r="K128" s="232"/>
      <c r="L128" s="237"/>
      <c r="M128" s="238"/>
      <c r="N128" s="239"/>
      <c r="O128" s="239"/>
      <c r="P128" s="239"/>
      <c r="Q128" s="239"/>
      <c r="R128" s="239"/>
      <c r="S128" s="239"/>
      <c r="T128" s="240"/>
      <c r="AT128" s="241" t="s">
        <v>144</v>
      </c>
      <c r="AU128" s="241" t="s">
        <v>81</v>
      </c>
      <c r="AV128" s="12" t="s">
        <v>81</v>
      </c>
      <c r="AW128" s="12" t="s">
        <v>33</v>
      </c>
      <c r="AX128" s="12" t="s">
        <v>72</v>
      </c>
      <c r="AY128" s="241" t="s">
        <v>133</v>
      </c>
    </row>
    <row r="129" s="13" customFormat="1">
      <c r="B129" s="242"/>
      <c r="C129" s="243"/>
      <c r="D129" s="218" t="s">
        <v>144</v>
      </c>
      <c r="E129" s="244" t="s">
        <v>1</v>
      </c>
      <c r="F129" s="245" t="s">
        <v>149</v>
      </c>
      <c r="G129" s="243"/>
      <c r="H129" s="246">
        <v>40.5</v>
      </c>
      <c r="I129" s="247"/>
      <c r="J129" s="243"/>
      <c r="K129" s="243"/>
      <c r="L129" s="248"/>
      <c r="M129" s="249"/>
      <c r="N129" s="250"/>
      <c r="O129" s="250"/>
      <c r="P129" s="250"/>
      <c r="Q129" s="250"/>
      <c r="R129" s="250"/>
      <c r="S129" s="250"/>
      <c r="T129" s="251"/>
      <c r="AT129" s="252" t="s">
        <v>144</v>
      </c>
      <c r="AU129" s="252" t="s">
        <v>81</v>
      </c>
      <c r="AV129" s="13" t="s">
        <v>140</v>
      </c>
      <c r="AW129" s="13" t="s">
        <v>33</v>
      </c>
      <c r="AX129" s="13" t="s">
        <v>79</v>
      </c>
      <c r="AY129" s="252" t="s">
        <v>133</v>
      </c>
    </row>
    <row r="130" s="1" customFormat="1" ht="16.5" customHeight="1">
      <c r="B130" s="37"/>
      <c r="C130" s="206" t="s">
        <v>172</v>
      </c>
      <c r="D130" s="206" t="s">
        <v>135</v>
      </c>
      <c r="E130" s="207" t="s">
        <v>987</v>
      </c>
      <c r="F130" s="208" t="s">
        <v>988</v>
      </c>
      <c r="G130" s="209" t="s">
        <v>138</v>
      </c>
      <c r="H130" s="210">
        <v>1244.2000000000001</v>
      </c>
      <c r="I130" s="211"/>
      <c r="J130" s="212">
        <f>ROUND(I130*H130,2)</f>
        <v>0</v>
      </c>
      <c r="K130" s="208" t="s">
        <v>139</v>
      </c>
      <c r="L130" s="42"/>
      <c r="M130" s="213" t="s">
        <v>1</v>
      </c>
      <c r="N130" s="214" t="s">
        <v>43</v>
      </c>
      <c r="O130" s="78"/>
      <c r="P130" s="215">
        <f>O130*H130</f>
        <v>0</v>
      </c>
      <c r="Q130" s="215">
        <v>5.0000000000000002E-05</v>
      </c>
      <c r="R130" s="215">
        <f>Q130*H130</f>
        <v>0.062210000000000008</v>
      </c>
      <c r="S130" s="215">
        <v>0.128</v>
      </c>
      <c r="T130" s="216">
        <f>S130*H130</f>
        <v>159.2576</v>
      </c>
      <c r="AR130" s="16" t="s">
        <v>140</v>
      </c>
      <c r="AT130" s="16" t="s">
        <v>135</v>
      </c>
      <c r="AU130" s="16" t="s">
        <v>81</v>
      </c>
      <c r="AY130" s="16" t="s">
        <v>133</v>
      </c>
      <c r="BE130" s="217">
        <f>IF(N130="základní",J130,0)</f>
        <v>0</v>
      </c>
      <c r="BF130" s="217">
        <f>IF(N130="snížená",J130,0)</f>
        <v>0</v>
      </c>
      <c r="BG130" s="217">
        <f>IF(N130="zákl. přenesená",J130,0)</f>
        <v>0</v>
      </c>
      <c r="BH130" s="217">
        <f>IF(N130="sníž. přenesená",J130,0)</f>
        <v>0</v>
      </c>
      <c r="BI130" s="217">
        <f>IF(N130="nulová",J130,0)</f>
        <v>0</v>
      </c>
      <c r="BJ130" s="16" t="s">
        <v>79</v>
      </c>
      <c r="BK130" s="217">
        <f>ROUND(I130*H130,2)</f>
        <v>0</v>
      </c>
      <c r="BL130" s="16" t="s">
        <v>140</v>
      </c>
      <c r="BM130" s="16" t="s">
        <v>989</v>
      </c>
    </row>
    <row r="131" s="1" customFormat="1">
      <c r="B131" s="37"/>
      <c r="C131" s="38"/>
      <c r="D131" s="218" t="s">
        <v>142</v>
      </c>
      <c r="E131" s="38"/>
      <c r="F131" s="219" t="s">
        <v>990</v>
      </c>
      <c r="G131" s="38"/>
      <c r="H131" s="38"/>
      <c r="I131" s="131"/>
      <c r="J131" s="38"/>
      <c r="K131" s="38"/>
      <c r="L131" s="42"/>
      <c r="M131" s="220"/>
      <c r="N131" s="78"/>
      <c r="O131" s="78"/>
      <c r="P131" s="78"/>
      <c r="Q131" s="78"/>
      <c r="R131" s="78"/>
      <c r="S131" s="78"/>
      <c r="T131" s="79"/>
      <c r="AT131" s="16" t="s">
        <v>142</v>
      </c>
      <c r="AU131" s="16" t="s">
        <v>81</v>
      </c>
    </row>
    <row r="132" s="11" customFormat="1">
      <c r="B132" s="221"/>
      <c r="C132" s="222"/>
      <c r="D132" s="218" t="s">
        <v>144</v>
      </c>
      <c r="E132" s="223" t="s">
        <v>1</v>
      </c>
      <c r="F132" s="224" t="s">
        <v>176</v>
      </c>
      <c r="G132" s="222"/>
      <c r="H132" s="223" t="s">
        <v>1</v>
      </c>
      <c r="I132" s="225"/>
      <c r="J132" s="222"/>
      <c r="K132" s="222"/>
      <c r="L132" s="226"/>
      <c r="M132" s="227"/>
      <c r="N132" s="228"/>
      <c r="O132" s="228"/>
      <c r="P132" s="228"/>
      <c r="Q132" s="228"/>
      <c r="R132" s="228"/>
      <c r="S132" s="228"/>
      <c r="T132" s="229"/>
      <c r="AT132" s="230" t="s">
        <v>144</v>
      </c>
      <c r="AU132" s="230" t="s">
        <v>81</v>
      </c>
      <c r="AV132" s="11" t="s">
        <v>79</v>
      </c>
      <c r="AW132" s="11" t="s">
        <v>33</v>
      </c>
      <c r="AX132" s="11" t="s">
        <v>72</v>
      </c>
      <c r="AY132" s="230" t="s">
        <v>133</v>
      </c>
    </row>
    <row r="133" s="11" customFormat="1">
      <c r="B133" s="221"/>
      <c r="C133" s="222"/>
      <c r="D133" s="218" t="s">
        <v>144</v>
      </c>
      <c r="E133" s="223" t="s">
        <v>1</v>
      </c>
      <c r="F133" s="224" t="s">
        <v>146</v>
      </c>
      <c r="G133" s="222"/>
      <c r="H133" s="223" t="s">
        <v>1</v>
      </c>
      <c r="I133" s="225"/>
      <c r="J133" s="222"/>
      <c r="K133" s="222"/>
      <c r="L133" s="226"/>
      <c r="M133" s="227"/>
      <c r="N133" s="228"/>
      <c r="O133" s="228"/>
      <c r="P133" s="228"/>
      <c r="Q133" s="228"/>
      <c r="R133" s="228"/>
      <c r="S133" s="228"/>
      <c r="T133" s="229"/>
      <c r="AT133" s="230" t="s">
        <v>144</v>
      </c>
      <c r="AU133" s="230" t="s">
        <v>81</v>
      </c>
      <c r="AV133" s="11" t="s">
        <v>79</v>
      </c>
      <c r="AW133" s="11" t="s">
        <v>33</v>
      </c>
      <c r="AX133" s="11" t="s">
        <v>72</v>
      </c>
      <c r="AY133" s="230" t="s">
        <v>133</v>
      </c>
    </row>
    <row r="134" s="12" customFormat="1">
      <c r="B134" s="231"/>
      <c r="C134" s="232"/>
      <c r="D134" s="218" t="s">
        <v>144</v>
      </c>
      <c r="E134" s="233" t="s">
        <v>1</v>
      </c>
      <c r="F134" s="234" t="s">
        <v>976</v>
      </c>
      <c r="G134" s="232"/>
      <c r="H134" s="235">
        <v>23.399999999999999</v>
      </c>
      <c r="I134" s="236"/>
      <c r="J134" s="232"/>
      <c r="K134" s="232"/>
      <c r="L134" s="237"/>
      <c r="M134" s="238"/>
      <c r="N134" s="239"/>
      <c r="O134" s="239"/>
      <c r="P134" s="239"/>
      <c r="Q134" s="239"/>
      <c r="R134" s="239"/>
      <c r="S134" s="239"/>
      <c r="T134" s="240"/>
      <c r="AT134" s="241" t="s">
        <v>144</v>
      </c>
      <c r="AU134" s="241" t="s">
        <v>81</v>
      </c>
      <c r="AV134" s="12" t="s">
        <v>81</v>
      </c>
      <c r="AW134" s="12" t="s">
        <v>33</v>
      </c>
      <c r="AX134" s="12" t="s">
        <v>72</v>
      </c>
      <c r="AY134" s="241" t="s">
        <v>133</v>
      </c>
    </row>
    <row r="135" s="12" customFormat="1">
      <c r="B135" s="231"/>
      <c r="C135" s="232"/>
      <c r="D135" s="218" t="s">
        <v>144</v>
      </c>
      <c r="E135" s="233" t="s">
        <v>1</v>
      </c>
      <c r="F135" s="234" t="s">
        <v>977</v>
      </c>
      <c r="G135" s="232"/>
      <c r="H135" s="235">
        <v>396.69999999999999</v>
      </c>
      <c r="I135" s="236"/>
      <c r="J135" s="232"/>
      <c r="K135" s="232"/>
      <c r="L135" s="237"/>
      <c r="M135" s="238"/>
      <c r="N135" s="239"/>
      <c r="O135" s="239"/>
      <c r="P135" s="239"/>
      <c r="Q135" s="239"/>
      <c r="R135" s="239"/>
      <c r="S135" s="239"/>
      <c r="T135" s="240"/>
      <c r="AT135" s="241" t="s">
        <v>144</v>
      </c>
      <c r="AU135" s="241" t="s">
        <v>81</v>
      </c>
      <c r="AV135" s="12" t="s">
        <v>81</v>
      </c>
      <c r="AW135" s="12" t="s">
        <v>33</v>
      </c>
      <c r="AX135" s="12" t="s">
        <v>72</v>
      </c>
      <c r="AY135" s="241" t="s">
        <v>133</v>
      </c>
    </row>
    <row r="136" s="11" customFormat="1">
      <c r="B136" s="221"/>
      <c r="C136" s="222"/>
      <c r="D136" s="218" t="s">
        <v>144</v>
      </c>
      <c r="E136" s="223" t="s">
        <v>1</v>
      </c>
      <c r="F136" s="224" t="s">
        <v>161</v>
      </c>
      <c r="G136" s="222"/>
      <c r="H136" s="223" t="s">
        <v>1</v>
      </c>
      <c r="I136" s="225"/>
      <c r="J136" s="222"/>
      <c r="K136" s="222"/>
      <c r="L136" s="226"/>
      <c r="M136" s="227"/>
      <c r="N136" s="228"/>
      <c r="O136" s="228"/>
      <c r="P136" s="228"/>
      <c r="Q136" s="228"/>
      <c r="R136" s="228"/>
      <c r="S136" s="228"/>
      <c r="T136" s="229"/>
      <c r="AT136" s="230" t="s">
        <v>144</v>
      </c>
      <c r="AU136" s="230" t="s">
        <v>81</v>
      </c>
      <c r="AV136" s="11" t="s">
        <v>79</v>
      </c>
      <c r="AW136" s="11" t="s">
        <v>33</v>
      </c>
      <c r="AX136" s="11" t="s">
        <v>72</v>
      </c>
      <c r="AY136" s="230" t="s">
        <v>133</v>
      </c>
    </row>
    <row r="137" s="12" customFormat="1">
      <c r="B137" s="231"/>
      <c r="C137" s="232"/>
      <c r="D137" s="218" t="s">
        <v>144</v>
      </c>
      <c r="E137" s="233" t="s">
        <v>1</v>
      </c>
      <c r="F137" s="234" t="s">
        <v>978</v>
      </c>
      <c r="G137" s="232"/>
      <c r="H137" s="235">
        <v>618.10000000000002</v>
      </c>
      <c r="I137" s="236"/>
      <c r="J137" s="232"/>
      <c r="K137" s="232"/>
      <c r="L137" s="237"/>
      <c r="M137" s="238"/>
      <c r="N137" s="239"/>
      <c r="O137" s="239"/>
      <c r="P137" s="239"/>
      <c r="Q137" s="239"/>
      <c r="R137" s="239"/>
      <c r="S137" s="239"/>
      <c r="T137" s="240"/>
      <c r="AT137" s="241" t="s">
        <v>144</v>
      </c>
      <c r="AU137" s="241" t="s">
        <v>81</v>
      </c>
      <c r="AV137" s="12" t="s">
        <v>81</v>
      </c>
      <c r="AW137" s="12" t="s">
        <v>33</v>
      </c>
      <c r="AX137" s="12" t="s">
        <v>72</v>
      </c>
      <c r="AY137" s="241" t="s">
        <v>133</v>
      </c>
    </row>
    <row r="138" s="12" customFormat="1">
      <c r="B138" s="231"/>
      <c r="C138" s="232"/>
      <c r="D138" s="218" t="s">
        <v>144</v>
      </c>
      <c r="E138" s="233" t="s">
        <v>1</v>
      </c>
      <c r="F138" s="234" t="s">
        <v>991</v>
      </c>
      <c r="G138" s="232"/>
      <c r="H138" s="235">
        <v>206</v>
      </c>
      <c r="I138" s="236"/>
      <c r="J138" s="232"/>
      <c r="K138" s="232"/>
      <c r="L138" s="237"/>
      <c r="M138" s="238"/>
      <c r="N138" s="239"/>
      <c r="O138" s="239"/>
      <c r="P138" s="239"/>
      <c r="Q138" s="239"/>
      <c r="R138" s="239"/>
      <c r="S138" s="239"/>
      <c r="T138" s="240"/>
      <c r="AT138" s="241" t="s">
        <v>144</v>
      </c>
      <c r="AU138" s="241" t="s">
        <v>81</v>
      </c>
      <c r="AV138" s="12" t="s">
        <v>81</v>
      </c>
      <c r="AW138" s="12" t="s">
        <v>33</v>
      </c>
      <c r="AX138" s="12" t="s">
        <v>72</v>
      </c>
      <c r="AY138" s="241" t="s">
        <v>133</v>
      </c>
    </row>
    <row r="139" s="13" customFormat="1">
      <c r="B139" s="242"/>
      <c r="C139" s="243"/>
      <c r="D139" s="218" t="s">
        <v>144</v>
      </c>
      <c r="E139" s="244" t="s">
        <v>1</v>
      </c>
      <c r="F139" s="245" t="s">
        <v>149</v>
      </c>
      <c r="G139" s="243"/>
      <c r="H139" s="246">
        <v>1244.2000000000001</v>
      </c>
      <c r="I139" s="247"/>
      <c r="J139" s="243"/>
      <c r="K139" s="243"/>
      <c r="L139" s="248"/>
      <c r="M139" s="249"/>
      <c r="N139" s="250"/>
      <c r="O139" s="250"/>
      <c r="P139" s="250"/>
      <c r="Q139" s="250"/>
      <c r="R139" s="250"/>
      <c r="S139" s="250"/>
      <c r="T139" s="251"/>
      <c r="AT139" s="252" t="s">
        <v>144</v>
      </c>
      <c r="AU139" s="252" t="s">
        <v>81</v>
      </c>
      <c r="AV139" s="13" t="s">
        <v>140</v>
      </c>
      <c r="AW139" s="13" t="s">
        <v>33</v>
      </c>
      <c r="AX139" s="13" t="s">
        <v>79</v>
      </c>
      <c r="AY139" s="252" t="s">
        <v>133</v>
      </c>
    </row>
    <row r="140" s="1" customFormat="1" ht="16.5" customHeight="1">
      <c r="B140" s="37"/>
      <c r="C140" s="206" t="s">
        <v>177</v>
      </c>
      <c r="D140" s="206" t="s">
        <v>135</v>
      </c>
      <c r="E140" s="207" t="s">
        <v>184</v>
      </c>
      <c r="F140" s="208" t="s">
        <v>185</v>
      </c>
      <c r="G140" s="209" t="s">
        <v>186</v>
      </c>
      <c r="H140" s="210">
        <v>1000</v>
      </c>
      <c r="I140" s="211"/>
      <c r="J140" s="212">
        <f>ROUND(I140*H140,2)</f>
        <v>0</v>
      </c>
      <c r="K140" s="208" t="s">
        <v>159</v>
      </c>
      <c r="L140" s="42"/>
      <c r="M140" s="213" t="s">
        <v>1</v>
      </c>
      <c r="N140" s="214" t="s">
        <v>43</v>
      </c>
      <c r="O140" s="78"/>
      <c r="P140" s="215">
        <f>O140*H140</f>
        <v>0</v>
      </c>
      <c r="Q140" s="215">
        <v>4.0000000000000003E-05</v>
      </c>
      <c r="R140" s="215">
        <f>Q140*H140</f>
        <v>0.040000000000000001</v>
      </c>
      <c r="S140" s="215">
        <v>0</v>
      </c>
      <c r="T140" s="216">
        <f>S140*H140</f>
        <v>0</v>
      </c>
      <c r="AR140" s="16" t="s">
        <v>140</v>
      </c>
      <c r="AT140" s="16" t="s">
        <v>135</v>
      </c>
      <c r="AU140" s="16" t="s">
        <v>81</v>
      </c>
      <c r="AY140" s="16" t="s">
        <v>133</v>
      </c>
      <c r="BE140" s="217">
        <f>IF(N140="základní",J140,0)</f>
        <v>0</v>
      </c>
      <c r="BF140" s="217">
        <f>IF(N140="snížená",J140,0)</f>
        <v>0</v>
      </c>
      <c r="BG140" s="217">
        <f>IF(N140="zákl. přenesená",J140,0)</f>
        <v>0</v>
      </c>
      <c r="BH140" s="217">
        <f>IF(N140="sníž. přenesená",J140,0)</f>
        <v>0</v>
      </c>
      <c r="BI140" s="217">
        <f>IF(N140="nulová",J140,0)</f>
        <v>0</v>
      </c>
      <c r="BJ140" s="16" t="s">
        <v>79</v>
      </c>
      <c r="BK140" s="217">
        <f>ROUND(I140*H140,2)</f>
        <v>0</v>
      </c>
      <c r="BL140" s="16" t="s">
        <v>140</v>
      </c>
      <c r="BM140" s="16" t="s">
        <v>992</v>
      </c>
    </row>
    <row r="141" s="1" customFormat="1">
      <c r="B141" s="37"/>
      <c r="C141" s="38"/>
      <c r="D141" s="218" t="s">
        <v>142</v>
      </c>
      <c r="E141" s="38"/>
      <c r="F141" s="219" t="s">
        <v>185</v>
      </c>
      <c r="G141" s="38"/>
      <c r="H141" s="38"/>
      <c r="I141" s="131"/>
      <c r="J141" s="38"/>
      <c r="K141" s="38"/>
      <c r="L141" s="42"/>
      <c r="M141" s="220"/>
      <c r="N141" s="78"/>
      <c r="O141" s="78"/>
      <c r="P141" s="78"/>
      <c r="Q141" s="78"/>
      <c r="R141" s="78"/>
      <c r="S141" s="78"/>
      <c r="T141" s="79"/>
      <c r="AT141" s="16" t="s">
        <v>142</v>
      </c>
      <c r="AU141" s="16" t="s">
        <v>81</v>
      </c>
    </row>
    <row r="142" s="1" customFormat="1" ht="16.5" customHeight="1">
      <c r="B142" s="37"/>
      <c r="C142" s="206" t="s">
        <v>183</v>
      </c>
      <c r="D142" s="206" t="s">
        <v>135</v>
      </c>
      <c r="E142" s="207" t="s">
        <v>189</v>
      </c>
      <c r="F142" s="208" t="s">
        <v>190</v>
      </c>
      <c r="G142" s="209" t="s">
        <v>191</v>
      </c>
      <c r="H142" s="210">
        <v>100</v>
      </c>
      <c r="I142" s="211"/>
      <c r="J142" s="212">
        <f>ROUND(I142*H142,2)</f>
        <v>0</v>
      </c>
      <c r="K142" s="208" t="s">
        <v>159</v>
      </c>
      <c r="L142" s="42"/>
      <c r="M142" s="213" t="s">
        <v>1</v>
      </c>
      <c r="N142" s="214" t="s">
        <v>43</v>
      </c>
      <c r="O142" s="78"/>
      <c r="P142" s="215">
        <f>O142*H142</f>
        <v>0</v>
      </c>
      <c r="Q142" s="215">
        <v>0</v>
      </c>
      <c r="R142" s="215">
        <f>Q142*H142</f>
        <v>0</v>
      </c>
      <c r="S142" s="215">
        <v>0</v>
      </c>
      <c r="T142" s="216">
        <f>S142*H142</f>
        <v>0</v>
      </c>
      <c r="AR142" s="16" t="s">
        <v>140</v>
      </c>
      <c r="AT142" s="16" t="s">
        <v>135</v>
      </c>
      <c r="AU142" s="16" t="s">
        <v>81</v>
      </c>
      <c r="AY142" s="16" t="s">
        <v>133</v>
      </c>
      <c r="BE142" s="217">
        <f>IF(N142="základní",J142,0)</f>
        <v>0</v>
      </c>
      <c r="BF142" s="217">
        <f>IF(N142="snížená",J142,0)</f>
        <v>0</v>
      </c>
      <c r="BG142" s="217">
        <f>IF(N142="zákl. přenesená",J142,0)</f>
        <v>0</v>
      </c>
      <c r="BH142" s="217">
        <f>IF(N142="sníž. přenesená",J142,0)</f>
        <v>0</v>
      </c>
      <c r="BI142" s="217">
        <f>IF(N142="nulová",J142,0)</f>
        <v>0</v>
      </c>
      <c r="BJ142" s="16" t="s">
        <v>79</v>
      </c>
      <c r="BK142" s="217">
        <f>ROUND(I142*H142,2)</f>
        <v>0</v>
      </c>
      <c r="BL142" s="16" t="s">
        <v>140</v>
      </c>
      <c r="BM142" s="16" t="s">
        <v>993</v>
      </c>
    </row>
    <row r="143" s="1" customFormat="1">
      <c r="B143" s="37"/>
      <c r="C143" s="38"/>
      <c r="D143" s="218" t="s">
        <v>142</v>
      </c>
      <c r="E143" s="38"/>
      <c r="F143" s="219" t="s">
        <v>190</v>
      </c>
      <c r="G143" s="38"/>
      <c r="H143" s="38"/>
      <c r="I143" s="131"/>
      <c r="J143" s="38"/>
      <c r="K143" s="38"/>
      <c r="L143" s="42"/>
      <c r="M143" s="220"/>
      <c r="N143" s="78"/>
      <c r="O143" s="78"/>
      <c r="P143" s="78"/>
      <c r="Q143" s="78"/>
      <c r="R143" s="78"/>
      <c r="S143" s="78"/>
      <c r="T143" s="79"/>
      <c r="AT143" s="16" t="s">
        <v>142</v>
      </c>
      <c r="AU143" s="16" t="s">
        <v>81</v>
      </c>
    </row>
    <row r="144" s="1" customFormat="1" ht="16.5" customHeight="1">
      <c r="B144" s="37"/>
      <c r="C144" s="206" t="s">
        <v>188</v>
      </c>
      <c r="D144" s="206" t="s">
        <v>135</v>
      </c>
      <c r="E144" s="207" t="s">
        <v>194</v>
      </c>
      <c r="F144" s="208" t="s">
        <v>195</v>
      </c>
      <c r="G144" s="209" t="s">
        <v>196</v>
      </c>
      <c r="H144" s="210">
        <v>7</v>
      </c>
      <c r="I144" s="211"/>
      <c r="J144" s="212">
        <f>ROUND(I144*H144,2)</f>
        <v>0</v>
      </c>
      <c r="K144" s="208" t="s">
        <v>159</v>
      </c>
      <c r="L144" s="42"/>
      <c r="M144" s="213" t="s">
        <v>1</v>
      </c>
      <c r="N144" s="214" t="s">
        <v>43</v>
      </c>
      <c r="O144" s="78"/>
      <c r="P144" s="215">
        <f>O144*H144</f>
        <v>0</v>
      </c>
      <c r="Q144" s="215">
        <v>0.0086800000000000002</v>
      </c>
      <c r="R144" s="215">
        <f>Q144*H144</f>
        <v>0.060760000000000002</v>
      </c>
      <c r="S144" s="215">
        <v>0</v>
      </c>
      <c r="T144" s="216">
        <f>S144*H144</f>
        <v>0</v>
      </c>
      <c r="AR144" s="16" t="s">
        <v>140</v>
      </c>
      <c r="AT144" s="16" t="s">
        <v>135</v>
      </c>
      <c r="AU144" s="16" t="s">
        <v>81</v>
      </c>
      <c r="AY144" s="16" t="s">
        <v>133</v>
      </c>
      <c r="BE144" s="217">
        <f>IF(N144="základní",J144,0)</f>
        <v>0</v>
      </c>
      <c r="BF144" s="217">
        <f>IF(N144="snížená",J144,0)</f>
        <v>0</v>
      </c>
      <c r="BG144" s="217">
        <f>IF(N144="zákl. přenesená",J144,0)</f>
        <v>0</v>
      </c>
      <c r="BH144" s="217">
        <f>IF(N144="sníž. přenesená",J144,0)</f>
        <v>0</v>
      </c>
      <c r="BI144" s="217">
        <f>IF(N144="nulová",J144,0)</f>
        <v>0</v>
      </c>
      <c r="BJ144" s="16" t="s">
        <v>79</v>
      </c>
      <c r="BK144" s="217">
        <f>ROUND(I144*H144,2)</f>
        <v>0</v>
      </c>
      <c r="BL144" s="16" t="s">
        <v>140</v>
      </c>
      <c r="BM144" s="16" t="s">
        <v>994</v>
      </c>
    </row>
    <row r="145" s="1" customFormat="1">
      <c r="B145" s="37"/>
      <c r="C145" s="38"/>
      <c r="D145" s="218" t="s">
        <v>142</v>
      </c>
      <c r="E145" s="38"/>
      <c r="F145" s="219" t="s">
        <v>195</v>
      </c>
      <c r="G145" s="38"/>
      <c r="H145" s="38"/>
      <c r="I145" s="131"/>
      <c r="J145" s="38"/>
      <c r="K145" s="38"/>
      <c r="L145" s="42"/>
      <c r="M145" s="220"/>
      <c r="N145" s="78"/>
      <c r="O145" s="78"/>
      <c r="P145" s="78"/>
      <c r="Q145" s="78"/>
      <c r="R145" s="78"/>
      <c r="S145" s="78"/>
      <c r="T145" s="79"/>
      <c r="AT145" s="16" t="s">
        <v>142</v>
      </c>
      <c r="AU145" s="16" t="s">
        <v>81</v>
      </c>
    </row>
    <row r="146" s="11" customFormat="1">
      <c r="B146" s="221"/>
      <c r="C146" s="222"/>
      <c r="D146" s="218" t="s">
        <v>144</v>
      </c>
      <c r="E146" s="223" t="s">
        <v>1</v>
      </c>
      <c r="F146" s="224" t="s">
        <v>198</v>
      </c>
      <c r="G146" s="222"/>
      <c r="H146" s="223" t="s">
        <v>1</v>
      </c>
      <c r="I146" s="225"/>
      <c r="J146" s="222"/>
      <c r="K146" s="222"/>
      <c r="L146" s="226"/>
      <c r="M146" s="227"/>
      <c r="N146" s="228"/>
      <c r="O146" s="228"/>
      <c r="P146" s="228"/>
      <c r="Q146" s="228"/>
      <c r="R146" s="228"/>
      <c r="S146" s="228"/>
      <c r="T146" s="229"/>
      <c r="AT146" s="230" t="s">
        <v>144</v>
      </c>
      <c r="AU146" s="230" t="s">
        <v>81</v>
      </c>
      <c r="AV146" s="11" t="s">
        <v>79</v>
      </c>
      <c r="AW146" s="11" t="s">
        <v>33</v>
      </c>
      <c r="AX146" s="11" t="s">
        <v>72</v>
      </c>
      <c r="AY146" s="230" t="s">
        <v>133</v>
      </c>
    </row>
    <row r="147" s="12" customFormat="1">
      <c r="B147" s="231"/>
      <c r="C147" s="232"/>
      <c r="D147" s="218" t="s">
        <v>144</v>
      </c>
      <c r="E147" s="233" t="s">
        <v>1</v>
      </c>
      <c r="F147" s="234" t="s">
        <v>199</v>
      </c>
      <c r="G147" s="232"/>
      <c r="H147" s="235">
        <v>7</v>
      </c>
      <c r="I147" s="236"/>
      <c r="J147" s="232"/>
      <c r="K147" s="232"/>
      <c r="L147" s="237"/>
      <c r="M147" s="238"/>
      <c r="N147" s="239"/>
      <c r="O147" s="239"/>
      <c r="P147" s="239"/>
      <c r="Q147" s="239"/>
      <c r="R147" s="239"/>
      <c r="S147" s="239"/>
      <c r="T147" s="240"/>
      <c r="AT147" s="241" t="s">
        <v>144</v>
      </c>
      <c r="AU147" s="241" t="s">
        <v>81</v>
      </c>
      <c r="AV147" s="12" t="s">
        <v>81</v>
      </c>
      <c r="AW147" s="12" t="s">
        <v>33</v>
      </c>
      <c r="AX147" s="12" t="s">
        <v>72</v>
      </c>
      <c r="AY147" s="241" t="s">
        <v>133</v>
      </c>
    </row>
    <row r="148" s="13" customFormat="1">
      <c r="B148" s="242"/>
      <c r="C148" s="243"/>
      <c r="D148" s="218" t="s">
        <v>144</v>
      </c>
      <c r="E148" s="244" t="s">
        <v>1</v>
      </c>
      <c r="F148" s="245" t="s">
        <v>149</v>
      </c>
      <c r="G148" s="243"/>
      <c r="H148" s="246">
        <v>7</v>
      </c>
      <c r="I148" s="247"/>
      <c r="J148" s="243"/>
      <c r="K148" s="243"/>
      <c r="L148" s="248"/>
      <c r="M148" s="249"/>
      <c r="N148" s="250"/>
      <c r="O148" s="250"/>
      <c r="P148" s="250"/>
      <c r="Q148" s="250"/>
      <c r="R148" s="250"/>
      <c r="S148" s="250"/>
      <c r="T148" s="251"/>
      <c r="AT148" s="252" t="s">
        <v>144</v>
      </c>
      <c r="AU148" s="252" t="s">
        <v>81</v>
      </c>
      <c r="AV148" s="13" t="s">
        <v>140</v>
      </c>
      <c r="AW148" s="13" t="s">
        <v>33</v>
      </c>
      <c r="AX148" s="13" t="s">
        <v>79</v>
      </c>
      <c r="AY148" s="252" t="s">
        <v>133</v>
      </c>
    </row>
    <row r="149" s="1" customFormat="1" ht="16.5" customHeight="1">
      <c r="B149" s="37"/>
      <c r="C149" s="206" t="s">
        <v>193</v>
      </c>
      <c r="D149" s="206" t="s">
        <v>135</v>
      </c>
      <c r="E149" s="207" t="s">
        <v>995</v>
      </c>
      <c r="F149" s="208" t="s">
        <v>996</v>
      </c>
      <c r="G149" s="209" t="s">
        <v>196</v>
      </c>
      <c r="H149" s="210">
        <v>1</v>
      </c>
      <c r="I149" s="211"/>
      <c r="J149" s="212">
        <f>ROUND(I149*H149,2)</f>
        <v>0</v>
      </c>
      <c r="K149" s="208" t="s">
        <v>139</v>
      </c>
      <c r="L149" s="42"/>
      <c r="M149" s="213" t="s">
        <v>1</v>
      </c>
      <c r="N149" s="214" t="s">
        <v>43</v>
      </c>
      <c r="O149" s="78"/>
      <c r="P149" s="215">
        <f>O149*H149</f>
        <v>0</v>
      </c>
      <c r="Q149" s="215">
        <v>0.01269</v>
      </c>
      <c r="R149" s="215">
        <f>Q149*H149</f>
        <v>0.01269</v>
      </c>
      <c r="S149" s="215">
        <v>0</v>
      </c>
      <c r="T149" s="216">
        <f>S149*H149</f>
        <v>0</v>
      </c>
      <c r="AR149" s="16" t="s">
        <v>140</v>
      </c>
      <c r="AT149" s="16" t="s">
        <v>135</v>
      </c>
      <c r="AU149" s="16" t="s">
        <v>81</v>
      </c>
      <c r="AY149" s="16" t="s">
        <v>133</v>
      </c>
      <c r="BE149" s="217">
        <f>IF(N149="základní",J149,0)</f>
        <v>0</v>
      </c>
      <c r="BF149" s="217">
        <f>IF(N149="snížená",J149,0)</f>
        <v>0</v>
      </c>
      <c r="BG149" s="217">
        <f>IF(N149="zákl. přenesená",J149,0)</f>
        <v>0</v>
      </c>
      <c r="BH149" s="217">
        <f>IF(N149="sníž. přenesená",J149,0)</f>
        <v>0</v>
      </c>
      <c r="BI149" s="217">
        <f>IF(N149="nulová",J149,0)</f>
        <v>0</v>
      </c>
      <c r="BJ149" s="16" t="s">
        <v>79</v>
      </c>
      <c r="BK149" s="217">
        <f>ROUND(I149*H149,2)</f>
        <v>0</v>
      </c>
      <c r="BL149" s="16" t="s">
        <v>140</v>
      </c>
      <c r="BM149" s="16" t="s">
        <v>997</v>
      </c>
    </row>
    <row r="150" s="1" customFormat="1">
      <c r="B150" s="37"/>
      <c r="C150" s="38"/>
      <c r="D150" s="218" t="s">
        <v>142</v>
      </c>
      <c r="E150" s="38"/>
      <c r="F150" s="219" t="s">
        <v>998</v>
      </c>
      <c r="G150" s="38"/>
      <c r="H150" s="38"/>
      <c r="I150" s="131"/>
      <c r="J150" s="38"/>
      <c r="K150" s="38"/>
      <c r="L150" s="42"/>
      <c r="M150" s="220"/>
      <c r="N150" s="78"/>
      <c r="O150" s="78"/>
      <c r="P150" s="78"/>
      <c r="Q150" s="78"/>
      <c r="R150" s="78"/>
      <c r="S150" s="78"/>
      <c r="T150" s="79"/>
      <c r="AT150" s="16" t="s">
        <v>142</v>
      </c>
      <c r="AU150" s="16" t="s">
        <v>81</v>
      </c>
    </row>
    <row r="151" s="11" customFormat="1">
      <c r="B151" s="221"/>
      <c r="C151" s="222"/>
      <c r="D151" s="218" t="s">
        <v>144</v>
      </c>
      <c r="E151" s="223" t="s">
        <v>1</v>
      </c>
      <c r="F151" s="224" t="s">
        <v>198</v>
      </c>
      <c r="G151" s="222"/>
      <c r="H151" s="223" t="s">
        <v>1</v>
      </c>
      <c r="I151" s="225"/>
      <c r="J151" s="222"/>
      <c r="K151" s="222"/>
      <c r="L151" s="226"/>
      <c r="M151" s="227"/>
      <c r="N151" s="228"/>
      <c r="O151" s="228"/>
      <c r="P151" s="228"/>
      <c r="Q151" s="228"/>
      <c r="R151" s="228"/>
      <c r="S151" s="228"/>
      <c r="T151" s="229"/>
      <c r="AT151" s="230" t="s">
        <v>144</v>
      </c>
      <c r="AU151" s="230" t="s">
        <v>81</v>
      </c>
      <c r="AV151" s="11" t="s">
        <v>79</v>
      </c>
      <c r="AW151" s="11" t="s">
        <v>33</v>
      </c>
      <c r="AX151" s="11" t="s">
        <v>72</v>
      </c>
      <c r="AY151" s="230" t="s">
        <v>133</v>
      </c>
    </row>
    <row r="152" s="12" customFormat="1">
      <c r="B152" s="231"/>
      <c r="C152" s="232"/>
      <c r="D152" s="218" t="s">
        <v>144</v>
      </c>
      <c r="E152" s="233" t="s">
        <v>1</v>
      </c>
      <c r="F152" s="234" t="s">
        <v>999</v>
      </c>
      <c r="G152" s="232"/>
      <c r="H152" s="235">
        <v>1</v>
      </c>
      <c r="I152" s="236"/>
      <c r="J152" s="232"/>
      <c r="K152" s="232"/>
      <c r="L152" s="237"/>
      <c r="M152" s="238"/>
      <c r="N152" s="239"/>
      <c r="O152" s="239"/>
      <c r="P152" s="239"/>
      <c r="Q152" s="239"/>
      <c r="R152" s="239"/>
      <c r="S152" s="239"/>
      <c r="T152" s="240"/>
      <c r="AT152" s="241" t="s">
        <v>144</v>
      </c>
      <c r="AU152" s="241" t="s">
        <v>81</v>
      </c>
      <c r="AV152" s="12" t="s">
        <v>81</v>
      </c>
      <c r="AW152" s="12" t="s">
        <v>33</v>
      </c>
      <c r="AX152" s="12" t="s">
        <v>72</v>
      </c>
      <c r="AY152" s="241" t="s">
        <v>133</v>
      </c>
    </row>
    <row r="153" s="13" customFormat="1">
      <c r="B153" s="242"/>
      <c r="C153" s="243"/>
      <c r="D153" s="218" t="s">
        <v>144</v>
      </c>
      <c r="E153" s="244" t="s">
        <v>1</v>
      </c>
      <c r="F153" s="245" t="s">
        <v>149</v>
      </c>
      <c r="G153" s="243"/>
      <c r="H153" s="246">
        <v>1</v>
      </c>
      <c r="I153" s="247"/>
      <c r="J153" s="243"/>
      <c r="K153" s="243"/>
      <c r="L153" s="248"/>
      <c r="M153" s="249"/>
      <c r="N153" s="250"/>
      <c r="O153" s="250"/>
      <c r="P153" s="250"/>
      <c r="Q153" s="250"/>
      <c r="R153" s="250"/>
      <c r="S153" s="250"/>
      <c r="T153" s="251"/>
      <c r="AT153" s="252" t="s">
        <v>144</v>
      </c>
      <c r="AU153" s="252" t="s">
        <v>81</v>
      </c>
      <c r="AV153" s="13" t="s">
        <v>140</v>
      </c>
      <c r="AW153" s="13" t="s">
        <v>33</v>
      </c>
      <c r="AX153" s="13" t="s">
        <v>79</v>
      </c>
      <c r="AY153" s="252" t="s">
        <v>133</v>
      </c>
    </row>
    <row r="154" s="1" customFormat="1" ht="16.5" customHeight="1">
      <c r="B154" s="37"/>
      <c r="C154" s="206" t="s">
        <v>201</v>
      </c>
      <c r="D154" s="206" t="s">
        <v>135</v>
      </c>
      <c r="E154" s="207" t="s">
        <v>202</v>
      </c>
      <c r="F154" s="208" t="s">
        <v>203</v>
      </c>
      <c r="G154" s="209" t="s">
        <v>196</v>
      </c>
      <c r="H154" s="210">
        <v>9</v>
      </c>
      <c r="I154" s="211"/>
      <c r="J154" s="212">
        <f>ROUND(I154*H154,2)</f>
        <v>0</v>
      </c>
      <c r="K154" s="208" t="s">
        <v>159</v>
      </c>
      <c r="L154" s="42"/>
      <c r="M154" s="213" t="s">
        <v>1</v>
      </c>
      <c r="N154" s="214" t="s">
        <v>43</v>
      </c>
      <c r="O154" s="78"/>
      <c r="P154" s="215">
        <f>O154*H154</f>
        <v>0</v>
      </c>
      <c r="Q154" s="215">
        <v>0.036900000000000002</v>
      </c>
      <c r="R154" s="215">
        <f>Q154*H154</f>
        <v>0.33210000000000001</v>
      </c>
      <c r="S154" s="215">
        <v>0</v>
      </c>
      <c r="T154" s="216">
        <f>S154*H154</f>
        <v>0</v>
      </c>
      <c r="AR154" s="16" t="s">
        <v>140</v>
      </c>
      <c r="AT154" s="16" t="s">
        <v>135</v>
      </c>
      <c r="AU154" s="16" t="s">
        <v>81</v>
      </c>
      <c r="AY154" s="16" t="s">
        <v>133</v>
      </c>
      <c r="BE154" s="217">
        <f>IF(N154="základní",J154,0)</f>
        <v>0</v>
      </c>
      <c r="BF154" s="217">
        <f>IF(N154="snížená",J154,0)</f>
        <v>0</v>
      </c>
      <c r="BG154" s="217">
        <f>IF(N154="zákl. přenesená",J154,0)</f>
        <v>0</v>
      </c>
      <c r="BH154" s="217">
        <f>IF(N154="sníž. přenesená",J154,0)</f>
        <v>0</v>
      </c>
      <c r="BI154" s="217">
        <f>IF(N154="nulová",J154,0)</f>
        <v>0</v>
      </c>
      <c r="BJ154" s="16" t="s">
        <v>79</v>
      </c>
      <c r="BK154" s="217">
        <f>ROUND(I154*H154,2)</f>
        <v>0</v>
      </c>
      <c r="BL154" s="16" t="s">
        <v>140</v>
      </c>
      <c r="BM154" s="16" t="s">
        <v>1000</v>
      </c>
    </row>
    <row r="155" s="1" customFormat="1">
      <c r="B155" s="37"/>
      <c r="C155" s="38"/>
      <c r="D155" s="218" t="s">
        <v>142</v>
      </c>
      <c r="E155" s="38"/>
      <c r="F155" s="219" t="s">
        <v>203</v>
      </c>
      <c r="G155" s="38"/>
      <c r="H155" s="38"/>
      <c r="I155" s="131"/>
      <c r="J155" s="38"/>
      <c r="K155" s="38"/>
      <c r="L155" s="42"/>
      <c r="M155" s="220"/>
      <c r="N155" s="78"/>
      <c r="O155" s="78"/>
      <c r="P155" s="78"/>
      <c r="Q155" s="78"/>
      <c r="R155" s="78"/>
      <c r="S155" s="78"/>
      <c r="T155" s="79"/>
      <c r="AT155" s="16" t="s">
        <v>142</v>
      </c>
      <c r="AU155" s="16" t="s">
        <v>81</v>
      </c>
    </row>
    <row r="156" s="11" customFormat="1">
      <c r="B156" s="221"/>
      <c r="C156" s="222"/>
      <c r="D156" s="218" t="s">
        <v>144</v>
      </c>
      <c r="E156" s="223" t="s">
        <v>1</v>
      </c>
      <c r="F156" s="224" t="s">
        <v>205</v>
      </c>
      <c r="G156" s="222"/>
      <c r="H156" s="223" t="s">
        <v>1</v>
      </c>
      <c r="I156" s="225"/>
      <c r="J156" s="222"/>
      <c r="K156" s="222"/>
      <c r="L156" s="226"/>
      <c r="M156" s="227"/>
      <c r="N156" s="228"/>
      <c r="O156" s="228"/>
      <c r="P156" s="228"/>
      <c r="Q156" s="228"/>
      <c r="R156" s="228"/>
      <c r="S156" s="228"/>
      <c r="T156" s="229"/>
      <c r="AT156" s="230" t="s">
        <v>144</v>
      </c>
      <c r="AU156" s="230" t="s">
        <v>81</v>
      </c>
      <c r="AV156" s="11" t="s">
        <v>79</v>
      </c>
      <c r="AW156" s="11" t="s">
        <v>33</v>
      </c>
      <c r="AX156" s="11" t="s">
        <v>72</v>
      </c>
      <c r="AY156" s="230" t="s">
        <v>133</v>
      </c>
    </row>
    <row r="157" s="12" customFormat="1">
      <c r="B157" s="231"/>
      <c r="C157" s="232"/>
      <c r="D157" s="218" t="s">
        <v>144</v>
      </c>
      <c r="E157" s="233" t="s">
        <v>1</v>
      </c>
      <c r="F157" s="234" t="s">
        <v>1001</v>
      </c>
      <c r="G157" s="232"/>
      <c r="H157" s="235">
        <v>9</v>
      </c>
      <c r="I157" s="236"/>
      <c r="J157" s="232"/>
      <c r="K157" s="232"/>
      <c r="L157" s="237"/>
      <c r="M157" s="238"/>
      <c r="N157" s="239"/>
      <c r="O157" s="239"/>
      <c r="P157" s="239"/>
      <c r="Q157" s="239"/>
      <c r="R157" s="239"/>
      <c r="S157" s="239"/>
      <c r="T157" s="240"/>
      <c r="AT157" s="241" t="s">
        <v>144</v>
      </c>
      <c r="AU157" s="241" t="s">
        <v>81</v>
      </c>
      <c r="AV157" s="12" t="s">
        <v>81</v>
      </c>
      <c r="AW157" s="12" t="s">
        <v>33</v>
      </c>
      <c r="AX157" s="12" t="s">
        <v>72</v>
      </c>
      <c r="AY157" s="241" t="s">
        <v>133</v>
      </c>
    </row>
    <row r="158" s="13" customFormat="1">
      <c r="B158" s="242"/>
      <c r="C158" s="243"/>
      <c r="D158" s="218" t="s">
        <v>144</v>
      </c>
      <c r="E158" s="244" t="s">
        <v>1</v>
      </c>
      <c r="F158" s="245" t="s">
        <v>149</v>
      </c>
      <c r="G158" s="243"/>
      <c r="H158" s="246">
        <v>9</v>
      </c>
      <c r="I158" s="247"/>
      <c r="J158" s="243"/>
      <c r="K158" s="243"/>
      <c r="L158" s="248"/>
      <c r="M158" s="249"/>
      <c r="N158" s="250"/>
      <c r="O158" s="250"/>
      <c r="P158" s="250"/>
      <c r="Q158" s="250"/>
      <c r="R158" s="250"/>
      <c r="S158" s="250"/>
      <c r="T158" s="251"/>
      <c r="AT158" s="252" t="s">
        <v>144</v>
      </c>
      <c r="AU158" s="252" t="s">
        <v>81</v>
      </c>
      <c r="AV158" s="13" t="s">
        <v>140</v>
      </c>
      <c r="AW158" s="13" t="s">
        <v>33</v>
      </c>
      <c r="AX158" s="13" t="s">
        <v>79</v>
      </c>
      <c r="AY158" s="252" t="s">
        <v>133</v>
      </c>
    </row>
    <row r="159" s="1" customFormat="1" ht="16.5" customHeight="1">
      <c r="B159" s="37"/>
      <c r="C159" s="206" t="s">
        <v>208</v>
      </c>
      <c r="D159" s="206" t="s">
        <v>135</v>
      </c>
      <c r="E159" s="207" t="s">
        <v>209</v>
      </c>
      <c r="F159" s="208" t="s">
        <v>210</v>
      </c>
      <c r="G159" s="209" t="s">
        <v>211</v>
      </c>
      <c r="H159" s="210">
        <v>28.777000000000001</v>
      </c>
      <c r="I159" s="211"/>
      <c r="J159" s="212">
        <f>ROUND(I159*H159,2)</f>
        <v>0</v>
      </c>
      <c r="K159" s="208" t="s">
        <v>159</v>
      </c>
      <c r="L159" s="42"/>
      <c r="M159" s="213" t="s">
        <v>1</v>
      </c>
      <c r="N159" s="214" t="s">
        <v>43</v>
      </c>
      <c r="O159" s="78"/>
      <c r="P159" s="215">
        <f>O159*H159</f>
        <v>0</v>
      </c>
      <c r="Q159" s="215">
        <v>0</v>
      </c>
      <c r="R159" s="215">
        <f>Q159*H159</f>
        <v>0</v>
      </c>
      <c r="S159" s="215">
        <v>0</v>
      </c>
      <c r="T159" s="216">
        <f>S159*H159</f>
        <v>0</v>
      </c>
      <c r="AR159" s="16" t="s">
        <v>140</v>
      </c>
      <c r="AT159" s="16" t="s">
        <v>135</v>
      </c>
      <c r="AU159" s="16" t="s">
        <v>81</v>
      </c>
      <c r="AY159" s="16" t="s">
        <v>133</v>
      </c>
      <c r="BE159" s="217">
        <f>IF(N159="základní",J159,0)</f>
        <v>0</v>
      </c>
      <c r="BF159" s="217">
        <f>IF(N159="snížená",J159,0)</f>
        <v>0</v>
      </c>
      <c r="BG159" s="217">
        <f>IF(N159="zákl. přenesená",J159,0)</f>
        <v>0</v>
      </c>
      <c r="BH159" s="217">
        <f>IF(N159="sníž. přenesená",J159,0)</f>
        <v>0</v>
      </c>
      <c r="BI159" s="217">
        <f>IF(N159="nulová",J159,0)</f>
        <v>0</v>
      </c>
      <c r="BJ159" s="16" t="s">
        <v>79</v>
      </c>
      <c r="BK159" s="217">
        <f>ROUND(I159*H159,2)</f>
        <v>0</v>
      </c>
      <c r="BL159" s="16" t="s">
        <v>140</v>
      </c>
      <c r="BM159" s="16" t="s">
        <v>1002</v>
      </c>
    </row>
    <row r="160" s="1" customFormat="1">
      <c r="B160" s="37"/>
      <c r="C160" s="38"/>
      <c r="D160" s="218" t="s">
        <v>142</v>
      </c>
      <c r="E160" s="38"/>
      <c r="F160" s="219" t="s">
        <v>210</v>
      </c>
      <c r="G160" s="38"/>
      <c r="H160" s="38"/>
      <c r="I160" s="131"/>
      <c r="J160" s="38"/>
      <c r="K160" s="38"/>
      <c r="L160" s="42"/>
      <c r="M160" s="220"/>
      <c r="N160" s="78"/>
      <c r="O160" s="78"/>
      <c r="P160" s="78"/>
      <c r="Q160" s="78"/>
      <c r="R160" s="78"/>
      <c r="S160" s="78"/>
      <c r="T160" s="79"/>
      <c r="AT160" s="16" t="s">
        <v>142</v>
      </c>
      <c r="AU160" s="16" t="s">
        <v>81</v>
      </c>
    </row>
    <row r="161" s="11" customFormat="1">
      <c r="B161" s="221"/>
      <c r="C161" s="222"/>
      <c r="D161" s="218" t="s">
        <v>144</v>
      </c>
      <c r="E161" s="223" t="s">
        <v>1</v>
      </c>
      <c r="F161" s="224" t="s">
        <v>198</v>
      </c>
      <c r="G161" s="222"/>
      <c r="H161" s="223" t="s">
        <v>1</v>
      </c>
      <c r="I161" s="225"/>
      <c r="J161" s="222"/>
      <c r="K161" s="222"/>
      <c r="L161" s="226"/>
      <c r="M161" s="227"/>
      <c r="N161" s="228"/>
      <c r="O161" s="228"/>
      <c r="P161" s="228"/>
      <c r="Q161" s="228"/>
      <c r="R161" s="228"/>
      <c r="S161" s="228"/>
      <c r="T161" s="229"/>
      <c r="AT161" s="230" t="s">
        <v>144</v>
      </c>
      <c r="AU161" s="230" t="s">
        <v>81</v>
      </c>
      <c r="AV161" s="11" t="s">
        <v>79</v>
      </c>
      <c r="AW161" s="11" t="s">
        <v>33</v>
      </c>
      <c r="AX161" s="11" t="s">
        <v>72</v>
      </c>
      <c r="AY161" s="230" t="s">
        <v>133</v>
      </c>
    </row>
    <row r="162" s="11" customFormat="1">
      <c r="B162" s="221"/>
      <c r="C162" s="222"/>
      <c r="D162" s="218" t="s">
        <v>144</v>
      </c>
      <c r="E162" s="223" t="s">
        <v>1</v>
      </c>
      <c r="F162" s="224" t="s">
        <v>1003</v>
      </c>
      <c r="G162" s="222"/>
      <c r="H162" s="223" t="s">
        <v>1</v>
      </c>
      <c r="I162" s="225"/>
      <c r="J162" s="222"/>
      <c r="K162" s="222"/>
      <c r="L162" s="226"/>
      <c r="M162" s="227"/>
      <c r="N162" s="228"/>
      <c r="O162" s="228"/>
      <c r="P162" s="228"/>
      <c r="Q162" s="228"/>
      <c r="R162" s="228"/>
      <c r="S162" s="228"/>
      <c r="T162" s="229"/>
      <c r="AT162" s="230" t="s">
        <v>144</v>
      </c>
      <c r="AU162" s="230" t="s">
        <v>81</v>
      </c>
      <c r="AV162" s="11" t="s">
        <v>79</v>
      </c>
      <c r="AW162" s="11" t="s">
        <v>33</v>
      </c>
      <c r="AX162" s="11" t="s">
        <v>72</v>
      </c>
      <c r="AY162" s="230" t="s">
        <v>133</v>
      </c>
    </row>
    <row r="163" s="12" customFormat="1">
      <c r="B163" s="231"/>
      <c r="C163" s="232"/>
      <c r="D163" s="218" t="s">
        <v>144</v>
      </c>
      <c r="E163" s="233" t="s">
        <v>1</v>
      </c>
      <c r="F163" s="234" t="s">
        <v>1004</v>
      </c>
      <c r="G163" s="232"/>
      <c r="H163" s="235">
        <v>14.648</v>
      </c>
      <c r="I163" s="236"/>
      <c r="J163" s="232"/>
      <c r="K163" s="232"/>
      <c r="L163" s="237"/>
      <c r="M163" s="238"/>
      <c r="N163" s="239"/>
      <c r="O163" s="239"/>
      <c r="P163" s="239"/>
      <c r="Q163" s="239"/>
      <c r="R163" s="239"/>
      <c r="S163" s="239"/>
      <c r="T163" s="240"/>
      <c r="AT163" s="241" t="s">
        <v>144</v>
      </c>
      <c r="AU163" s="241" t="s">
        <v>81</v>
      </c>
      <c r="AV163" s="12" t="s">
        <v>81</v>
      </c>
      <c r="AW163" s="12" t="s">
        <v>33</v>
      </c>
      <c r="AX163" s="12" t="s">
        <v>72</v>
      </c>
      <c r="AY163" s="241" t="s">
        <v>133</v>
      </c>
    </row>
    <row r="164" s="12" customFormat="1">
      <c r="B164" s="231"/>
      <c r="C164" s="232"/>
      <c r="D164" s="218" t="s">
        <v>144</v>
      </c>
      <c r="E164" s="233" t="s">
        <v>1</v>
      </c>
      <c r="F164" s="234" t="s">
        <v>1005</v>
      </c>
      <c r="G164" s="232"/>
      <c r="H164" s="235">
        <v>5.2800000000000002</v>
      </c>
      <c r="I164" s="236"/>
      <c r="J164" s="232"/>
      <c r="K164" s="232"/>
      <c r="L164" s="237"/>
      <c r="M164" s="238"/>
      <c r="N164" s="239"/>
      <c r="O164" s="239"/>
      <c r="P164" s="239"/>
      <c r="Q164" s="239"/>
      <c r="R164" s="239"/>
      <c r="S164" s="239"/>
      <c r="T164" s="240"/>
      <c r="AT164" s="241" t="s">
        <v>144</v>
      </c>
      <c r="AU164" s="241" t="s">
        <v>81</v>
      </c>
      <c r="AV164" s="12" t="s">
        <v>81</v>
      </c>
      <c r="AW164" s="12" t="s">
        <v>33</v>
      </c>
      <c r="AX164" s="12" t="s">
        <v>72</v>
      </c>
      <c r="AY164" s="241" t="s">
        <v>133</v>
      </c>
    </row>
    <row r="165" s="12" customFormat="1">
      <c r="B165" s="231"/>
      <c r="C165" s="232"/>
      <c r="D165" s="218" t="s">
        <v>144</v>
      </c>
      <c r="E165" s="233" t="s">
        <v>1</v>
      </c>
      <c r="F165" s="234" t="s">
        <v>1006</v>
      </c>
      <c r="G165" s="232"/>
      <c r="H165" s="235">
        <v>3.323</v>
      </c>
      <c r="I165" s="236"/>
      <c r="J165" s="232"/>
      <c r="K165" s="232"/>
      <c r="L165" s="237"/>
      <c r="M165" s="238"/>
      <c r="N165" s="239"/>
      <c r="O165" s="239"/>
      <c r="P165" s="239"/>
      <c r="Q165" s="239"/>
      <c r="R165" s="239"/>
      <c r="S165" s="239"/>
      <c r="T165" s="240"/>
      <c r="AT165" s="241" t="s">
        <v>144</v>
      </c>
      <c r="AU165" s="241" t="s">
        <v>81</v>
      </c>
      <c r="AV165" s="12" t="s">
        <v>81</v>
      </c>
      <c r="AW165" s="12" t="s">
        <v>33</v>
      </c>
      <c r="AX165" s="12" t="s">
        <v>72</v>
      </c>
      <c r="AY165" s="241" t="s">
        <v>133</v>
      </c>
    </row>
    <row r="166" s="12" customFormat="1">
      <c r="B166" s="231"/>
      <c r="C166" s="232"/>
      <c r="D166" s="218" t="s">
        <v>144</v>
      </c>
      <c r="E166" s="233" t="s">
        <v>1</v>
      </c>
      <c r="F166" s="234" t="s">
        <v>1007</v>
      </c>
      <c r="G166" s="232"/>
      <c r="H166" s="235">
        <v>3.4129999999999998</v>
      </c>
      <c r="I166" s="236"/>
      <c r="J166" s="232"/>
      <c r="K166" s="232"/>
      <c r="L166" s="237"/>
      <c r="M166" s="238"/>
      <c r="N166" s="239"/>
      <c r="O166" s="239"/>
      <c r="P166" s="239"/>
      <c r="Q166" s="239"/>
      <c r="R166" s="239"/>
      <c r="S166" s="239"/>
      <c r="T166" s="240"/>
      <c r="AT166" s="241" t="s">
        <v>144</v>
      </c>
      <c r="AU166" s="241" t="s">
        <v>81</v>
      </c>
      <c r="AV166" s="12" t="s">
        <v>81</v>
      </c>
      <c r="AW166" s="12" t="s">
        <v>33</v>
      </c>
      <c r="AX166" s="12" t="s">
        <v>72</v>
      </c>
      <c r="AY166" s="241" t="s">
        <v>133</v>
      </c>
    </row>
    <row r="167" s="12" customFormat="1">
      <c r="B167" s="231"/>
      <c r="C167" s="232"/>
      <c r="D167" s="218" t="s">
        <v>144</v>
      </c>
      <c r="E167" s="233" t="s">
        <v>1</v>
      </c>
      <c r="F167" s="234" t="s">
        <v>1008</v>
      </c>
      <c r="G167" s="232"/>
      <c r="H167" s="235">
        <v>2.113</v>
      </c>
      <c r="I167" s="236"/>
      <c r="J167" s="232"/>
      <c r="K167" s="232"/>
      <c r="L167" s="237"/>
      <c r="M167" s="238"/>
      <c r="N167" s="239"/>
      <c r="O167" s="239"/>
      <c r="P167" s="239"/>
      <c r="Q167" s="239"/>
      <c r="R167" s="239"/>
      <c r="S167" s="239"/>
      <c r="T167" s="240"/>
      <c r="AT167" s="241" t="s">
        <v>144</v>
      </c>
      <c r="AU167" s="241" t="s">
        <v>81</v>
      </c>
      <c r="AV167" s="12" t="s">
        <v>81</v>
      </c>
      <c r="AW167" s="12" t="s">
        <v>33</v>
      </c>
      <c r="AX167" s="12" t="s">
        <v>72</v>
      </c>
      <c r="AY167" s="241" t="s">
        <v>133</v>
      </c>
    </row>
    <row r="168" s="13" customFormat="1">
      <c r="B168" s="242"/>
      <c r="C168" s="243"/>
      <c r="D168" s="218" t="s">
        <v>144</v>
      </c>
      <c r="E168" s="244" t="s">
        <v>1</v>
      </c>
      <c r="F168" s="245" t="s">
        <v>149</v>
      </c>
      <c r="G168" s="243"/>
      <c r="H168" s="246">
        <v>28.777000000000001</v>
      </c>
      <c r="I168" s="247"/>
      <c r="J168" s="243"/>
      <c r="K168" s="243"/>
      <c r="L168" s="248"/>
      <c r="M168" s="249"/>
      <c r="N168" s="250"/>
      <c r="O168" s="250"/>
      <c r="P168" s="250"/>
      <c r="Q168" s="250"/>
      <c r="R168" s="250"/>
      <c r="S168" s="250"/>
      <c r="T168" s="251"/>
      <c r="AT168" s="252" t="s">
        <v>144</v>
      </c>
      <c r="AU168" s="252" t="s">
        <v>81</v>
      </c>
      <c r="AV168" s="13" t="s">
        <v>140</v>
      </c>
      <c r="AW168" s="13" t="s">
        <v>33</v>
      </c>
      <c r="AX168" s="13" t="s">
        <v>79</v>
      </c>
      <c r="AY168" s="252" t="s">
        <v>133</v>
      </c>
    </row>
    <row r="169" s="1" customFormat="1" ht="16.5" customHeight="1">
      <c r="B169" s="37"/>
      <c r="C169" s="206" t="s">
        <v>221</v>
      </c>
      <c r="D169" s="206" t="s">
        <v>135</v>
      </c>
      <c r="E169" s="207" t="s">
        <v>222</v>
      </c>
      <c r="F169" s="208" t="s">
        <v>223</v>
      </c>
      <c r="G169" s="209" t="s">
        <v>211</v>
      </c>
      <c r="H169" s="210">
        <v>3.3300000000000001</v>
      </c>
      <c r="I169" s="211"/>
      <c r="J169" s="212">
        <f>ROUND(I169*H169,2)</f>
        <v>0</v>
      </c>
      <c r="K169" s="208" t="s">
        <v>159</v>
      </c>
      <c r="L169" s="42"/>
      <c r="M169" s="213" t="s">
        <v>1</v>
      </c>
      <c r="N169" s="214" t="s">
        <v>43</v>
      </c>
      <c r="O169" s="78"/>
      <c r="P169" s="215">
        <f>O169*H169</f>
        <v>0</v>
      </c>
      <c r="Q169" s="215">
        <v>0</v>
      </c>
      <c r="R169" s="215">
        <f>Q169*H169</f>
        <v>0</v>
      </c>
      <c r="S169" s="215">
        <v>0</v>
      </c>
      <c r="T169" s="216">
        <f>S169*H169</f>
        <v>0</v>
      </c>
      <c r="AR169" s="16" t="s">
        <v>140</v>
      </c>
      <c r="AT169" s="16" t="s">
        <v>135</v>
      </c>
      <c r="AU169" s="16" t="s">
        <v>81</v>
      </c>
      <c r="AY169" s="16" t="s">
        <v>133</v>
      </c>
      <c r="BE169" s="217">
        <f>IF(N169="základní",J169,0)</f>
        <v>0</v>
      </c>
      <c r="BF169" s="217">
        <f>IF(N169="snížená",J169,0)</f>
        <v>0</v>
      </c>
      <c r="BG169" s="217">
        <f>IF(N169="zákl. přenesená",J169,0)</f>
        <v>0</v>
      </c>
      <c r="BH169" s="217">
        <f>IF(N169="sníž. přenesená",J169,0)</f>
        <v>0</v>
      </c>
      <c r="BI169" s="217">
        <f>IF(N169="nulová",J169,0)</f>
        <v>0</v>
      </c>
      <c r="BJ169" s="16" t="s">
        <v>79</v>
      </c>
      <c r="BK169" s="217">
        <f>ROUND(I169*H169,2)</f>
        <v>0</v>
      </c>
      <c r="BL169" s="16" t="s">
        <v>140</v>
      </c>
      <c r="BM169" s="16" t="s">
        <v>1009</v>
      </c>
    </row>
    <row r="170" s="1" customFormat="1">
      <c r="B170" s="37"/>
      <c r="C170" s="38"/>
      <c r="D170" s="218" t="s">
        <v>142</v>
      </c>
      <c r="E170" s="38"/>
      <c r="F170" s="219" t="s">
        <v>223</v>
      </c>
      <c r="G170" s="38"/>
      <c r="H170" s="38"/>
      <c r="I170" s="131"/>
      <c r="J170" s="38"/>
      <c r="K170" s="38"/>
      <c r="L170" s="42"/>
      <c r="M170" s="220"/>
      <c r="N170" s="78"/>
      <c r="O170" s="78"/>
      <c r="P170" s="78"/>
      <c r="Q170" s="78"/>
      <c r="R170" s="78"/>
      <c r="S170" s="78"/>
      <c r="T170" s="79"/>
      <c r="AT170" s="16" t="s">
        <v>142</v>
      </c>
      <c r="AU170" s="16" t="s">
        <v>81</v>
      </c>
    </row>
    <row r="171" s="11" customFormat="1">
      <c r="B171" s="221"/>
      <c r="C171" s="222"/>
      <c r="D171" s="218" t="s">
        <v>144</v>
      </c>
      <c r="E171" s="223" t="s">
        <v>1</v>
      </c>
      <c r="F171" s="224" t="s">
        <v>225</v>
      </c>
      <c r="G171" s="222"/>
      <c r="H171" s="223" t="s">
        <v>1</v>
      </c>
      <c r="I171" s="225"/>
      <c r="J171" s="222"/>
      <c r="K171" s="222"/>
      <c r="L171" s="226"/>
      <c r="M171" s="227"/>
      <c r="N171" s="228"/>
      <c r="O171" s="228"/>
      <c r="P171" s="228"/>
      <c r="Q171" s="228"/>
      <c r="R171" s="228"/>
      <c r="S171" s="228"/>
      <c r="T171" s="229"/>
      <c r="AT171" s="230" t="s">
        <v>144</v>
      </c>
      <c r="AU171" s="230" t="s">
        <v>81</v>
      </c>
      <c r="AV171" s="11" t="s">
        <v>79</v>
      </c>
      <c r="AW171" s="11" t="s">
        <v>33</v>
      </c>
      <c r="AX171" s="11" t="s">
        <v>72</v>
      </c>
      <c r="AY171" s="230" t="s">
        <v>133</v>
      </c>
    </row>
    <row r="172" s="11" customFormat="1">
      <c r="B172" s="221"/>
      <c r="C172" s="222"/>
      <c r="D172" s="218" t="s">
        <v>144</v>
      </c>
      <c r="E172" s="223" t="s">
        <v>1</v>
      </c>
      <c r="F172" s="224" t="s">
        <v>226</v>
      </c>
      <c r="G172" s="222"/>
      <c r="H172" s="223" t="s">
        <v>1</v>
      </c>
      <c r="I172" s="225"/>
      <c r="J172" s="222"/>
      <c r="K172" s="222"/>
      <c r="L172" s="226"/>
      <c r="M172" s="227"/>
      <c r="N172" s="228"/>
      <c r="O172" s="228"/>
      <c r="P172" s="228"/>
      <c r="Q172" s="228"/>
      <c r="R172" s="228"/>
      <c r="S172" s="228"/>
      <c r="T172" s="229"/>
      <c r="AT172" s="230" t="s">
        <v>144</v>
      </c>
      <c r="AU172" s="230" t="s">
        <v>81</v>
      </c>
      <c r="AV172" s="11" t="s">
        <v>79</v>
      </c>
      <c r="AW172" s="11" t="s">
        <v>33</v>
      </c>
      <c r="AX172" s="11" t="s">
        <v>72</v>
      </c>
      <c r="AY172" s="230" t="s">
        <v>133</v>
      </c>
    </row>
    <row r="173" s="12" customFormat="1">
      <c r="B173" s="231"/>
      <c r="C173" s="232"/>
      <c r="D173" s="218" t="s">
        <v>144</v>
      </c>
      <c r="E173" s="233" t="s">
        <v>1</v>
      </c>
      <c r="F173" s="234" t="s">
        <v>1010</v>
      </c>
      <c r="G173" s="232"/>
      <c r="H173" s="235">
        <v>0.81000000000000005</v>
      </c>
      <c r="I173" s="236"/>
      <c r="J173" s="232"/>
      <c r="K173" s="232"/>
      <c r="L173" s="237"/>
      <c r="M173" s="238"/>
      <c r="N173" s="239"/>
      <c r="O173" s="239"/>
      <c r="P173" s="239"/>
      <c r="Q173" s="239"/>
      <c r="R173" s="239"/>
      <c r="S173" s="239"/>
      <c r="T173" s="240"/>
      <c r="AT173" s="241" t="s">
        <v>144</v>
      </c>
      <c r="AU173" s="241" t="s">
        <v>81</v>
      </c>
      <c r="AV173" s="12" t="s">
        <v>81</v>
      </c>
      <c r="AW173" s="12" t="s">
        <v>33</v>
      </c>
      <c r="AX173" s="12" t="s">
        <v>72</v>
      </c>
      <c r="AY173" s="241" t="s">
        <v>133</v>
      </c>
    </row>
    <row r="174" s="12" customFormat="1">
      <c r="B174" s="231"/>
      <c r="C174" s="232"/>
      <c r="D174" s="218" t="s">
        <v>144</v>
      </c>
      <c r="E174" s="233" t="s">
        <v>1</v>
      </c>
      <c r="F174" s="234" t="s">
        <v>1011</v>
      </c>
      <c r="G174" s="232"/>
      <c r="H174" s="235">
        <v>2.52</v>
      </c>
      <c r="I174" s="236"/>
      <c r="J174" s="232"/>
      <c r="K174" s="232"/>
      <c r="L174" s="237"/>
      <c r="M174" s="238"/>
      <c r="N174" s="239"/>
      <c r="O174" s="239"/>
      <c r="P174" s="239"/>
      <c r="Q174" s="239"/>
      <c r="R174" s="239"/>
      <c r="S174" s="239"/>
      <c r="T174" s="240"/>
      <c r="AT174" s="241" t="s">
        <v>144</v>
      </c>
      <c r="AU174" s="241" t="s">
        <v>81</v>
      </c>
      <c r="AV174" s="12" t="s">
        <v>81</v>
      </c>
      <c r="AW174" s="12" t="s">
        <v>33</v>
      </c>
      <c r="AX174" s="12" t="s">
        <v>72</v>
      </c>
      <c r="AY174" s="241" t="s">
        <v>133</v>
      </c>
    </row>
    <row r="175" s="13" customFormat="1">
      <c r="B175" s="242"/>
      <c r="C175" s="243"/>
      <c r="D175" s="218" t="s">
        <v>144</v>
      </c>
      <c r="E175" s="244" t="s">
        <v>1</v>
      </c>
      <c r="F175" s="245" t="s">
        <v>149</v>
      </c>
      <c r="G175" s="243"/>
      <c r="H175" s="246">
        <v>3.3300000000000001</v>
      </c>
      <c r="I175" s="247"/>
      <c r="J175" s="243"/>
      <c r="K175" s="243"/>
      <c r="L175" s="248"/>
      <c r="M175" s="249"/>
      <c r="N175" s="250"/>
      <c r="O175" s="250"/>
      <c r="P175" s="250"/>
      <c r="Q175" s="250"/>
      <c r="R175" s="250"/>
      <c r="S175" s="250"/>
      <c r="T175" s="251"/>
      <c r="AT175" s="252" t="s">
        <v>144</v>
      </c>
      <c r="AU175" s="252" t="s">
        <v>81</v>
      </c>
      <c r="AV175" s="13" t="s">
        <v>140</v>
      </c>
      <c r="AW175" s="13" t="s">
        <v>33</v>
      </c>
      <c r="AX175" s="13" t="s">
        <v>79</v>
      </c>
      <c r="AY175" s="252" t="s">
        <v>133</v>
      </c>
    </row>
    <row r="176" s="1" customFormat="1" ht="16.5" customHeight="1">
      <c r="B176" s="37"/>
      <c r="C176" s="206" t="s">
        <v>231</v>
      </c>
      <c r="D176" s="206" t="s">
        <v>135</v>
      </c>
      <c r="E176" s="207" t="s">
        <v>265</v>
      </c>
      <c r="F176" s="208" t="s">
        <v>266</v>
      </c>
      <c r="G176" s="209" t="s">
        <v>211</v>
      </c>
      <c r="H176" s="210">
        <v>1676.5</v>
      </c>
      <c r="I176" s="211"/>
      <c r="J176" s="212">
        <f>ROUND(I176*H176,2)</f>
        <v>0</v>
      </c>
      <c r="K176" s="208" t="s">
        <v>139</v>
      </c>
      <c r="L176" s="42"/>
      <c r="M176" s="213" t="s">
        <v>1</v>
      </c>
      <c r="N176" s="214" t="s">
        <v>43</v>
      </c>
      <c r="O176" s="78"/>
      <c r="P176" s="215">
        <f>O176*H176</f>
        <v>0</v>
      </c>
      <c r="Q176" s="215">
        <v>0</v>
      </c>
      <c r="R176" s="215">
        <f>Q176*H176</f>
        <v>0</v>
      </c>
      <c r="S176" s="215">
        <v>0</v>
      </c>
      <c r="T176" s="216">
        <f>S176*H176</f>
        <v>0</v>
      </c>
      <c r="AR176" s="16" t="s">
        <v>140</v>
      </c>
      <c r="AT176" s="16" t="s">
        <v>135</v>
      </c>
      <c r="AU176" s="16" t="s">
        <v>81</v>
      </c>
      <c r="AY176" s="16" t="s">
        <v>133</v>
      </c>
      <c r="BE176" s="217">
        <f>IF(N176="základní",J176,0)</f>
        <v>0</v>
      </c>
      <c r="BF176" s="217">
        <f>IF(N176="snížená",J176,0)</f>
        <v>0</v>
      </c>
      <c r="BG176" s="217">
        <f>IF(N176="zákl. přenesená",J176,0)</f>
        <v>0</v>
      </c>
      <c r="BH176" s="217">
        <f>IF(N176="sníž. přenesená",J176,0)</f>
        <v>0</v>
      </c>
      <c r="BI176" s="217">
        <f>IF(N176="nulová",J176,0)</f>
        <v>0</v>
      </c>
      <c r="BJ176" s="16" t="s">
        <v>79</v>
      </c>
      <c r="BK176" s="217">
        <f>ROUND(I176*H176,2)</f>
        <v>0</v>
      </c>
      <c r="BL176" s="16" t="s">
        <v>140</v>
      </c>
      <c r="BM176" s="16" t="s">
        <v>1012</v>
      </c>
    </row>
    <row r="177" s="1" customFormat="1">
      <c r="B177" s="37"/>
      <c r="C177" s="38"/>
      <c r="D177" s="218" t="s">
        <v>142</v>
      </c>
      <c r="E177" s="38"/>
      <c r="F177" s="219" t="s">
        <v>268</v>
      </c>
      <c r="G177" s="38"/>
      <c r="H177" s="38"/>
      <c r="I177" s="131"/>
      <c r="J177" s="38"/>
      <c r="K177" s="38"/>
      <c r="L177" s="42"/>
      <c r="M177" s="220"/>
      <c r="N177" s="78"/>
      <c r="O177" s="78"/>
      <c r="P177" s="78"/>
      <c r="Q177" s="78"/>
      <c r="R177" s="78"/>
      <c r="S177" s="78"/>
      <c r="T177" s="79"/>
      <c r="AT177" s="16" t="s">
        <v>142</v>
      </c>
      <c r="AU177" s="16" t="s">
        <v>81</v>
      </c>
    </row>
    <row r="178" s="11" customFormat="1">
      <c r="B178" s="221"/>
      <c r="C178" s="222"/>
      <c r="D178" s="218" t="s">
        <v>144</v>
      </c>
      <c r="E178" s="223" t="s">
        <v>1</v>
      </c>
      <c r="F178" s="224" t="s">
        <v>269</v>
      </c>
      <c r="G178" s="222"/>
      <c r="H178" s="223" t="s">
        <v>1</v>
      </c>
      <c r="I178" s="225"/>
      <c r="J178" s="222"/>
      <c r="K178" s="222"/>
      <c r="L178" s="226"/>
      <c r="M178" s="227"/>
      <c r="N178" s="228"/>
      <c r="O178" s="228"/>
      <c r="P178" s="228"/>
      <c r="Q178" s="228"/>
      <c r="R178" s="228"/>
      <c r="S178" s="228"/>
      <c r="T178" s="229"/>
      <c r="AT178" s="230" t="s">
        <v>144</v>
      </c>
      <c r="AU178" s="230" t="s">
        <v>81</v>
      </c>
      <c r="AV178" s="11" t="s">
        <v>79</v>
      </c>
      <c r="AW178" s="11" t="s">
        <v>33</v>
      </c>
      <c r="AX178" s="11" t="s">
        <v>72</v>
      </c>
      <c r="AY178" s="230" t="s">
        <v>133</v>
      </c>
    </row>
    <row r="179" s="12" customFormat="1">
      <c r="B179" s="231"/>
      <c r="C179" s="232"/>
      <c r="D179" s="218" t="s">
        <v>144</v>
      </c>
      <c r="E179" s="233" t="s">
        <v>1</v>
      </c>
      <c r="F179" s="234" t="s">
        <v>1013</v>
      </c>
      <c r="G179" s="232"/>
      <c r="H179" s="235">
        <v>59.786999999999999</v>
      </c>
      <c r="I179" s="236"/>
      <c r="J179" s="232"/>
      <c r="K179" s="232"/>
      <c r="L179" s="237"/>
      <c r="M179" s="238"/>
      <c r="N179" s="239"/>
      <c r="O179" s="239"/>
      <c r="P179" s="239"/>
      <c r="Q179" s="239"/>
      <c r="R179" s="239"/>
      <c r="S179" s="239"/>
      <c r="T179" s="240"/>
      <c r="AT179" s="241" t="s">
        <v>144</v>
      </c>
      <c r="AU179" s="241" t="s">
        <v>81</v>
      </c>
      <c r="AV179" s="12" t="s">
        <v>81</v>
      </c>
      <c r="AW179" s="12" t="s">
        <v>33</v>
      </c>
      <c r="AX179" s="12" t="s">
        <v>72</v>
      </c>
      <c r="AY179" s="241" t="s">
        <v>133</v>
      </c>
    </row>
    <row r="180" s="12" customFormat="1">
      <c r="B180" s="231"/>
      <c r="C180" s="232"/>
      <c r="D180" s="218" t="s">
        <v>144</v>
      </c>
      <c r="E180" s="233" t="s">
        <v>1</v>
      </c>
      <c r="F180" s="234" t="s">
        <v>1014</v>
      </c>
      <c r="G180" s="232"/>
      <c r="H180" s="235">
        <v>21.951000000000001</v>
      </c>
      <c r="I180" s="236"/>
      <c r="J180" s="232"/>
      <c r="K180" s="232"/>
      <c r="L180" s="237"/>
      <c r="M180" s="238"/>
      <c r="N180" s="239"/>
      <c r="O180" s="239"/>
      <c r="P180" s="239"/>
      <c r="Q180" s="239"/>
      <c r="R180" s="239"/>
      <c r="S180" s="239"/>
      <c r="T180" s="240"/>
      <c r="AT180" s="241" t="s">
        <v>144</v>
      </c>
      <c r="AU180" s="241" t="s">
        <v>81</v>
      </c>
      <c r="AV180" s="12" t="s">
        <v>81</v>
      </c>
      <c r="AW180" s="12" t="s">
        <v>33</v>
      </c>
      <c r="AX180" s="12" t="s">
        <v>72</v>
      </c>
      <c r="AY180" s="241" t="s">
        <v>133</v>
      </c>
    </row>
    <row r="181" s="12" customFormat="1">
      <c r="B181" s="231"/>
      <c r="C181" s="232"/>
      <c r="D181" s="218" t="s">
        <v>144</v>
      </c>
      <c r="E181" s="233" t="s">
        <v>1</v>
      </c>
      <c r="F181" s="234" t="s">
        <v>1015</v>
      </c>
      <c r="G181" s="232"/>
      <c r="H181" s="235">
        <v>804.11099999999999</v>
      </c>
      <c r="I181" s="236"/>
      <c r="J181" s="232"/>
      <c r="K181" s="232"/>
      <c r="L181" s="237"/>
      <c r="M181" s="238"/>
      <c r="N181" s="239"/>
      <c r="O181" s="239"/>
      <c r="P181" s="239"/>
      <c r="Q181" s="239"/>
      <c r="R181" s="239"/>
      <c r="S181" s="239"/>
      <c r="T181" s="240"/>
      <c r="AT181" s="241" t="s">
        <v>144</v>
      </c>
      <c r="AU181" s="241" t="s">
        <v>81</v>
      </c>
      <c r="AV181" s="12" t="s">
        <v>81</v>
      </c>
      <c r="AW181" s="12" t="s">
        <v>33</v>
      </c>
      <c r="AX181" s="12" t="s">
        <v>72</v>
      </c>
      <c r="AY181" s="241" t="s">
        <v>133</v>
      </c>
    </row>
    <row r="182" s="12" customFormat="1">
      <c r="B182" s="231"/>
      <c r="C182" s="232"/>
      <c r="D182" s="218" t="s">
        <v>144</v>
      </c>
      <c r="E182" s="233" t="s">
        <v>1</v>
      </c>
      <c r="F182" s="234" t="s">
        <v>1016</v>
      </c>
      <c r="G182" s="232"/>
      <c r="H182" s="235">
        <v>1458.7159999999999</v>
      </c>
      <c r="I182" s="236"/>
      <c r="J182" s="232"/>
      <c r="K182" s="232"/>
      <c r="L182" s="237"/>
      <c r="M182" s="238"/>
      <c r="N182" s="239"/>
      <c r="O182" s="239"/>
      <c r="P182" s="239"/>
      <c r="Q182" s="239"/>
      <c r="R182" s="239"/>
      <c r="S182" s="239"/>
      <c r="T182" s="240"/>
      <c r="AT182" s="241" t="s">
        <v>144</v>
      </c>
      <c r="AU182" s="241" t="s">
        <v>81</v>
      </c>
      <c r="AV182" s="12" t="s">
        <v>81</v>
      </c>
      <c r="AW182" s="12" t="s">
        <v>33</v>
      </c>
      <c r="AX182" s="12" t="s">
        <v>72</v>
      </c>
      <c r="AY182" s="241" t="s">
        <v>133</v>
      </c>
    </row>
    <row r="183" s="12" customFormat="1">
      <c r="B183" s="231"/>
      <c r="C183" s="232"/>
      <c r="D183" s="218" t="s">
        <v>144</v>
      </c>
      <c r="E183" s="233" t="s">
        <v>1</v>
      </c>
      <c r="F183" s="234" t="s">
        <v>1017</v>
      </c>
      <c r="G183" s="232"/>
      <c r="H183" s="235">
        <v>171.63900000000001</v>
      </c>
      <c r="I183" s="236"/>
      <c r="J183" s="232"/>
      <c r="K183" s="232"/>
      <c r="L183" s="237"/>
      <c r="M183" s="238"/>
      <c r="N183" s="239"/>
      <c r="O183" s="239"/>
      <c r="P183" s="239"/>
      <c r="Q183" s="239"/>
      <c r="R183" s="239"/>
      <c r="S183" s="239"/>
      <c r="T183" s="240"/>
      <c r="AT183" s="241" t="s">
        <v>144</v>
      </c>
      <c r="AU183" s="241" t="s">
        <v>81</v>
      </c>
      <c r="AV183" s="12" t="s">
        <v>81</v>
      </c>
      <c r="AW183" s="12" t="s">
        <v>33</v>
      </c>
      <c r="AX183" s="12" t="s">
        <v>72</v>
      </c>
      <c r="AY183" s="241" t="s">
        <v>133</v>
      </c>
    </row>
    <row r="184" s="12" customFormat="1">
      <c r="B184" s="231"/>
      <c r="C184" s="232"/>
      <c r="D184" s="218" t="s">
        <v>144</v>
      </c>
      <c r="E184" s="233" t="s">
        <v>1</v>
      </c>
      <c r="F184" s="234" t="s">
        <v>1018</v>
      </c>
      <c r="G184" s="232"/>
      <c r="H184" s="235">
        <v>58.463999999999999</v>
      </c>
      <c r="I184" s="236"/>
      <c r="J184" s="232"/>
      <c r="K184" s="232"/>
      <c r="L184" s="237"/>
      <c r="M184" s="238"/>
      <c r="N184" s="239"/>
      <c r="O184" s="239"/>
      <c r="P184" s="239"/>
      <c r="Q184" s="239"/>
      <c r="R184" s="239"/>
      <c r="S184" s="239"/>
      <c r="T184" s="240"/>
      <c r="AT184" s="241" t="s">
        <v>144</v>
      </c>
      <c r="AU184" s="241" t="s">
        <v>81</v>
      </c>
      <c r="AV184" s="12" t="s">
        <v>81</v>
      </c>
      <c r="AW184" s="12" t="s">
        <v>33</v>
      </c>
      <c r="AX184" s="12" t="s">
        <v>72</v>
      </c>
      <c r="AY184" s="241" t="s">
        <v>133</v>
      </c>
    </row>
    <row r="185" s="12" customFormat="1">
      <c r="B185" s="231"/>
      <c r="C185" s="232"/>
      <c r="D185" s="218" t="s">
        <v>144</v>
      </c>
      <c r="E185" s="233" t="s">
        <v>1</v>
      </c>
      <c r="F185" s="234" t="s">
        <v>1019</v>
      </c>
      <c r="G185" s="232"/>
      <c r="H185" s="235">
        <v>30.239999999999998</v>
      </c>
      <c r="I185" s="236"/>
      <c r="J185" s="232"/>
      <c r="K185" s="232"/>
      <c r="L185" s="237"/>
      <c r="M185" s="238"/>
      <c r="N185" s="239"/>
      <c r="O185" s="239"/>
      <c r="P185" s="239"/>
      <c r="Q185" s="239"/>
      <c r="R185" s="239"/>
      <c r="S185" s="239"/>
      <c r="T185" s="240"/>
      <c r="AT185" s="241" t="s">
        <v>144</v>
      </c>
      <c r="AU185" s="241" t="s">
        <v>81</v>
      </c>
      <c r="AV185" s="12" t="s">
        <v>81</v>
      </c>
      <c r="AW185" s="12" t="s">
        <v>33</v>
      </c>
      <c r="AX185" s="12" t="s">
        <v>72</v>
      </c>
      <c r="AY185" s="241" t="s">
        <v>133</v>
      </c>
    </row>
    <row r="186" s="11" customFormat="1">
      <c r="B186" s="221"/>
      <c r="C186" s="222"/>
      <c r="D186" s="218" t="s">
        <v>144</v>
      </c>
      <c r="E186" s="223" t="s">
        <v>1</v>
      </c>
      <c r="F186" s="224" t="s">
        <v>286</v>
      </c>
      <c r="G186" s="222"/>
      <c r="H186" s="223" t="s">
        <v>1</v>
      </c>
      <c r="I186" s="225"/>
      <c r="J186" s="222"/>
      <c r="K186" s="222"/>
      <c r="L186" s="226"/>
      <c r="M186" s="227"/>
      <c r="N186" s="228"/>
      <c r="O186" s="228"/>
      <c r="P186" s="228"/>
      <c r="Q186" s="228"/>
      <c r="R186" s="228"/>
      <c r="S186" s="228"/>
      <c r="T186" s="229"/>
      <c r="AT186" s="230" t="s">
        <v>144</v>
      </c>
      <c r="AU186" s="230" t="s">
        <v>81</v>
      </c>
      <c r="AV186" s="11" t="s">
        <v>79</v>
      </c>
      <c r="AW186" s="11" t="s">
        <v>33</v>
      </c>
      <c r="AX186" s="11" t="s">
        <v>72</v>
      </c>
      <c r="AY186" s="230" t="s">
        <v>133</v>
      </c>
    </row>
    <row r="187" s="12" customFormat="1">
      <c r="B187" s="231"/>
      <c r="C187" s="232"/>
      <c r="D187" s="218" t="s">
        <v>144</v>
      </c>
      <c r="E187" s="233" t="s">
        <v>1</v>
      </c>
      <c r="F187" s="234" t="s">
        <v>1020</v>
      </c>
      <c r="G187" s="232"/>
      <c r="H187" s="235">
        <v>179.49600000000001</v>
      </c>
      <c r="I187" s="236"/>
      <c r="J187" s="232"/>
      <c r="K187" s="232"/>
      <c r="L187" s="237"/>
      <c r="M187" s="238"/>
      <c r="N187" s="239"/>
      <c r="O187" s="239"/>
      <c r="P187" s="239"/>
      <c r="Q187" s="239"/>
      <c r="R187" s="239"/>
      <c r="S187" s="239"/>
      <c r="T187" s="240"/>
      <c r="AT187" s="241" t="s">
        <v>144</v>
      </c>
      <c r="AU187" s="241" t="s">
        <v>81</v>
      </c>
      <c r="AV187" s="12" t="s">
        <v>81</v>
      </c>
      <c r="AW187" s="12" t="s">
        <v>33</v>
      </c>
      <c r="AX187" s="12" t="s">
        <v>72</v>
      </c>
      <c r="AY187" s="241" t="s">
        <v>133</v>
      </c>
    </row>
    <row r="188" s="12" customFormat="1">
      <c r="B188" s="231"/>
      <c r="C188" s="232"/>
      <c r="D188" s="218" t="s">
        <v>144</v>
      </c>
      <c r="E188" s="233" t="s">
        <v>1</v>
      </c>
      <c r="F188" s="234" t="s">
        <v>295</v>
      </c>
      <c r="G188" s="232"/>
      <c r="H188" s="235">
        <v>9.7620000000000005</v>
      </c>
      <c r="I188" s="236"/>
      <c r="J188" s="232"/>
      <c r="K188" s="232"/>
      <c r="L188" s="237"/>
      <c r="M188" s="238"/>
      <c r="N188" s="239"/>
      <c r="O188" s="239"/>
      <c r="P188" s="239"/>
      <c r="Q188" s="239"/>
      <c r="R188" s="239"/>
      <c r="S188" s="239"/>
      <c r="T188" s="240"/>
      <c r="AT188" s="241" t="s">
        <v>144</v>
      </c>
      <c r="AU188" s="241" t="s">
        <v>81</v>
      </c>
      <c r="AV188" s="12" t="s">
        <v>81</v>
      </c>
      <c r="AW188" s="12" t="s">
        <v>33</v>
      </c>
      <c r="AX188" s="12" t="s">
        <v>72</v>
      </c>
      <c r="AY188" s="241" t="s">
        <v>133</v>
      </c>
    </row>
    <row r="189" s="13" customFormat="1">
      <c r="B189" s="242"/>
      <c r="C189" s="243"/>
      <c r="D189" s="218" t="s">
        <v>144</v>
      </c>
      <c r="E189" s="244" t="s">
        <v>95</v>
      </c>
      <c r="F189" s="245" t="s">
        <v>149</v>
      </c>
      <c r="G189" s="243"/>
      <c r="H189" s="246">
        <v>2794.1660000000002</v>
      </c>
      <c r="I189" s="247"/>
      <c r="J189" s="243"/>
      <c r="K189" s="243"/>
      <c r="L189" s="248"/>
      <c r="M189" s="249"/>
      <c r="N189" s="250"/>
      <c r="O189" s="250"/>
      <c r="P189" s="250"/>
      <c r="Q189" s="250"/>
      <c r="R189" s="250"/>
      <c r="S189" s="250"/>
      <c r="T189" s="251"/>
      <c r="AT189" s="252" t="s">
        <v>144</v>
      </c>
      <c r="AU189" s="252" t="s">
        <v>81</v>
      </c>
      <c r="AV189" s="13" t="s">
        <v>140</v>
      </c>
      <c r="AW189" s="13" t="s">
        <v>33</v>
      </c>
      <c r="AX189" s="13" t="s">
        <v>72</v>
      </c>
      <c r="AY189" s="252" t="s">
        <v>133</v>
      </c>
    </row>
    <row r="190" s="12" customFormat="1">
      <c r="B190" s="231"/>
      <c r="C190" s="232"/>
      <c r="D190" s="218" t="s">
        <v>144</v>
      </c>
      <c r="E190" s="233" t="s">
        <v>1</v>
      </c>
      <c r="F190" s="234" t="s">
        <v>296</v>
      </c>
      <c r="G190" s="232"/>
      <c r="H190" s="235">
        <v>1676.5</v>
      </c>
      <c r="I190" s="236"/>
      <c r="J190" s="232"/>
      <c r="K190" s="232"/>
      <c r="L190" s="237"/>
      <c r="M190" s="238"/>
      <c r="N190" s="239"/>
      <c r="O190" s="239"/>
      <c r="P190" s="239"/>
      <c r="Q190" s="239"/>
      <c r="R190" s="239"/>
      <c r="S190" s="239"/>
      <c r="T190" s="240"/>
      <c r="AT190" s="241" t="s">
        <v>144</v>
      </c>
      <c r="AU190" s="241" t="s">
        <v>81</v>
      </c>
      <c r="AV190" s="12" t="s">
        <v>81</v>
      </c>
      <c r="AW190" s="12" t="s">
        <v>33</v>
      </c>
      <c r="AX190" s="12" t="s">
        <v>79</v>
      </c>
      <c r="AY190" s="241" t="s">
        <v>133</v>
      </c>
    </row>
    <row r="191" s="1" customFormat="1" ht="16.5" customHeight="1">
      <c r="B191" s="37"/>
      <c r="C191" s="206" t="s">
        <v>240</v>
      </c>
      <c r="D191" s="206" t="s">
        <v>135</v>
      </c>
      <c r="E191" s="207" t="s">
        <v>298</v>
      </c>
      <c r="F191" s="208" t="s">
        <v>299</v>
      </c>
      <c r="G191" s="209" t="s">
        <v>211</v>
      </c>
      <c r="H191" s="210">
        <v>838.25</v>
      </c>
      <c r="I191" s="211"/>
      <c r="J191" s="212">
        <f>ROUND(I191*H191,2)</f>
        <v>0</v>
      </c>
      <c r="K191" s="208" t="s">
        <v>159</v>
      </c>
      <c r="L191" s="42"/>
      <c r="M191" s="213" t="s">
        <v>1</v>
      </c>
      <c r="N191" s="214" t="s">
        <v>43</v>
      </c>
      <c r="O191" s="78"/>
      <c r="P191" s="215">
        <f>O191*H191</f>
        <v>0</v>
      </c>
      <c r="Q191" s="215">
        <v>0</v>
      </c>
      <c r="R191" s="215">
        <f>Q191*H191</f>
        <v>0</v>
      </c>
      <c r="S191" s="215">
        <v>0</v>
      </c>
      <c r="T191" s="216">
        <f>S191*H191</f>
        <v>0</v>
      </c>
      <c r="AR191" s="16" t="s">
        <v>140</v>
      </c>
      <c r="AT191" s="16" t="s">
        <v>135</v>
      </c>
      <c r="AU191" s="16" t="s">
        <v>81</v>
      </c>
      <c r="AY191" s="16" t="s">
        <v>133</v>
      </c>
      <c r="BE191" s="217">
        <f>IF(N191="základní",J191,0)</f>
        <v>0</v>
      </c>
      <c r="BF191" s="217">
        <f>IF(N191="snížená",J191,0)</f>
        <v>0</v>
      </c>
      <c r="BG191" s="217">
        <f>IF(N191="zákl. přenesená",J191,0)</f>
        <v>0</v>
      </c>
      <c r="BH191" s="217">
        <f>IF(N191="sníž. přenesená",J191,0)</f>
        <v>0</v>
      </c>
      <c r="BI191" s="217">
        <f>IF(N191="nulová",J191,0)</f>
        <v>0</v>
      </c>
      <c r="BJ191" s="16" t="s">
        <v>79</v>
      </c>
      <c r="BK191" s="217">
        <f>ROUND(I191*H191,2)</f>
        <v>0</v>
      </c>
      <c r="BL191" s="16" t="s">
        <v>140</v>
      </c>
      <c r="BM191" s="16" t="s">
        <v>1021</v>
      </c>
    </row>
    <row r="192" s="1" customFormat="1">
      <c r="B192" s="37"/>
      <c r="C192" s="38"/>
      <c r="D192" s="218" t="s">
        <v>142</v>
      </c>
      <c r="E192" s="38"/>
      <c r="F192" s="219" t="s">
        <v>299</v>
      </c>
      <c r="G192" s="38"/>
      <c r="H192" s="38"/>
      <c r="I192" s="131"/>
      <c r="J192" s="38"/>
      <c r="K192" s="38"/>
      <c r="L192" s="42"/>
      <c r="M192" s="220"/>
      <c r="N192" s="78"/>
      <c r="O192" s="78"/>
      <c r="P192" s="78"/>
      <c r="Q192" s="78"/>
      <c r="R192" s="78"/>
      <c r="S192" s="78"/>
      <c r="T192" s="79"/>
      <c r="AT192" s="16" t="s">
        <v>142</v>
      </c>
      <c r="AU192" s="16" t="s">
        <v>81</v>
      </c>
    </row>
    <row r="193" s="12" customFormat="1">
      <c r="B193" s="231"/>
      <c r="C193" s="232"/>
      <c r="D193" s="218" t="s">
        <v>144</v>
      </c>
      <c r="E193" s="233" t="s">
        <v>1</v>
      </c>
      <c r="F193" s="234" t="s">
        <v>301</v>
      </c>
      <c r="G193" s="232"/>
      <c r="H193" s="235">
        <v>838.25</v>
      </c>
      <c r="I193" s="236"/>
      <c r="J193" s="232"/>
      <c r="K193" s="232"/>
      <c r="L193" s="237"/>
      <c r="M193" s="238"/>
      <c r="N193" s="239"/>
      <c r="O193" s="239"/>
      <c r="P193" s="239"/>
      <c r="Q193" s="239"/>
      <c r="R193" s="239"/>
      <c r="S193" s="239"/>
      <c r="T193" s="240"/>
      <c r="AT193" s="241" t="s">
        <v>144</v>
      </c>
      <c r="AU193" s="241" t="s">
        <v>81</v>
      </c>
      <c r="AV193" s="12" t="s">
        <v>81</v>
      </c>
      <c r="AW193" s="12" t="s">
        <v>33</v>
      </c>
      <c r="AX193" s="12" t="s">
        <v>79</v>
      </c>
      <c r="AY193" s="241" t="s">
        <v>133</v>
      </c>
    </row>
    <row r="194" s="1" customFormat="1" ht="16.5" customHeight="1">
      <c r="B194" s="37"/>
      <c r="C194" s="206" t="s">
        <v>8</v>
      </c>
      <c r="D194" s="206" t="s">
        <v>135</v>
      </c>
      <c r="E194" s="207" t="s">
        <v>302</v>
      </c>
      <c r="F194" s="208" t="s">
        <v>303</v>
      </c>
      <c r="G194" s="209" t="s">
        <v>211</v>
      </c>
      <c r="H194" s="210">
        <v>419.125</v>
      </c>
      <c r="I194" s="211"/>
      <c r="J194" s="212">
        <f>ROUND(I194*H194,2)</f>
        <v>0</v>
      </c>
      <c r="K194" s="208" t="s">
        <v>139</v>
      </c>
      <c r="L194" s="42"/>
      <c r="M194" s="213" t="s">
        <v>1</v>
      </c>
      <c r="N194" s="214" t="s">
        <v>43</v>
      </c>
      <c r="O194" s="78"/>
      <c r="P194" s="215">
        <f>O194*H194</f>
        <v>0</v>
      </c>
      <c r="Q194" s="215">
        <v>0</v>
      </c>
      <c r="R194" s="215">
        <f>Q194*H194</f>
        <v>0</v>
      </c>
      <c r="S194" s="215">
        <v>0</v>
      </c>
      <c r="T194" s="216">
        <f>S194*H194</f>
        <v>0</v>
      </c>
      <c r="AR194" s="16" t="s">
        <v>140</v>
      </c>
      <c r="AT194" s="16" t="s">
        <v>135</v>
      </c>
      <c r="AU194" s="16" t="s">
        <v>81</v>
      </c>
      <c r="AY194" s="16" t="s">
        <v>133</v>
      </c>
      <c r="BE194" s="217">
        <f>IF(N194="základní",J194,0)</f>
        <v>0</v>
      </c>
      <c r="BF194" s="217">
        <f>IF(N194="snížená",J194,0)</f>
        <v>0</v>
      </c>
      <c r="BG194" s="217">
        <f>IF(N194="zákl. přenesená",J194,0)</f>
        <v>0</v>
      </c>
      <c r="BH194" s="217">
        <f>IF(N194="sníž. přenesená",J194,0)</f>
        <v>0</v>
      </c>
      <c r="BI194" s="217">
        <f>IF(N194="nulová",J194,0)</f>
        <v>0</v>
      </c>
      <c r="BJ194" s="16" t="s">
        <v>79</v>
      </c>
      <c r="BK194" s="217">
        <f>ROUND(I194*H194,2)</f>
        <v>0</v>
      </c>
      <c r="BL194" s="16" t="s">
        <v>140</v>
      </c>
      <c r="BM194" s="16" t="s">
        <v>1022</v>
      </c>
    </row>
    <row r="195" s="1" customFormat="1">
      <c r="B195" s="37"/>
      <c r="C195" s="38"/>
      <c r="D195" s="218" t="s">
        <v>142</v>
      </c>
      <c r="E195" s="38"/>
      <c r="F195" s="219" t="s">
        <v>305</v>
      </c>
      <c r="G195" s="38"/>
      <c r="H195" s="38"/>
      <c r="I195" s="131"/>
      <c r="J195" s="38"/>
      <c r="K195" s="38"/>
      <c r="L195" s="42"/>
      <c r="M195" s="220"/>
      <c r="N195" s="78"/>
      <c r="O195" s="78"/>
      <c r="P195" s="78"/>
      <c r="Q195" s="78"/>
      <c r="R195" s="78"/>
      <c r="S195" s="78"/>
      <c r="T195" s="79"/>
      <c r="AT195" s="16" t="s">
        <v>142</v>
      </c>
      <c r="AU195" s="16" t="s">
        <v>81</v>
      </c>
    </row>
    <row r="196" s="11" customFormat="1">
      <c r="B196" s="221"/>
      <c r="C196" s="222"/>
      <c r="D196" s="218" t="s">
        <v>144</v>
      </c>
      <c r="E196" s="223" t="s">
        <v>1</v>
      </c>
      <c r="F196" s="224" t="s">
        <v>306</v>
      </c>
      <c r="G196" s="222"/>
      <c r="H196" s="223" t="s">
        <v>1</v>
      </c>
      <c r="I196" s="225"/>
      <c r="J196" s="222"/>
      <c r="K196" s="222"/>
      <c r="L196" s="226"/>
      <c r="M196" s="227"/>
      <c r="N196" s="228"/>
      <c r="O196" s="228"/>
      <c r="P196" s="228"/>
      <c r="Q196" s="228"/>
      <c r="R196" s="228"/>
      <c r="S196" s="228"/>
      <c r="T196" s="229"/>
      <c r="AT196" s="230" t="s">
        <v>144</v>
      </c>
      <c r="AU196" s="230" t="s">
        <v>81</v>
      </c>
      <c r="AV196" s="11" t="s">
        <v>79</v>
      </c>
      <c r="AW196" s="11" t="s">
        <v>33</v>
      </c>
      <c r="AX196" s="11" t="s">
        <v>72</v>
      </c>
      <c r="AY196" s="230" t="s">
        <v>133</v>
      </c>
    </row>
    <row r="197" s="12" customFormat="1">
      <c r="B197" s="231"/>
      <c r="C197" s="232"/>
      <c r="D197" s="218" t="s">
        <v>144</v>
      </c>
      <c r="E197" s="233" t="s">
        <v>1</v>
      </c>
      <c r="F197" s="234" t="s">
        <v>307</v>
      </c>
      <c r="G197" s="232"/>
      <c r="H197" s="235">
        <v>419.125</v>
      </c>
      <c r="I197" s="236"/>
      <c r="J197" s="232"/>
      <c r="K197" s="232"/>
      <c r="L197" s="237"/>
      <c r="M197" s="238"/>
      <c r="N197" s="239"/>
      <c r="O197" s="239"/>
      <c r="P197" s="239"/>
      <c r="Q197" s="239"/>
      <c r="R197" s="239"/>
      <c r="S197" s="239"/>
      <c r="T197" s="240"/>
      <c r="AT197" s="241" t="s">
        <v>144</v>
      </c>
      <c r="AU197" s="241" t="s">
        <v>81</v>
      </c>
      <c r="AV197" s="12" t="s">
        <v>81</v>
      </c>
      <c r="AW197" s="12" t="s">
        <v>33</v>
      </c>
      <c r="AX197" s="12" t="s">
        <v>79</v>
      </c>
      <c r="AY197" s="241" t="s">
        <v>133</v>
      </c>
    </row>
    <row r="198" s="1" customFormat="1" ht="16.5" customHeight="1">
      <c r="B198" s="37"/>
      <c r="C198" s="206" t="s">
        <v>250</v>
      </c>
      <c r="D198" s="206" t="s">
        <v>135</v>
      </c>
      <c r="E198" s="207" t="s">
        <v>309</v>
      </c>
      <c r="F198" s="208" t="s">
        <v>310</v>
      </c>
      <c r="G198" s="209" t="s">
        <v>211</v>
      </c>
      <c r="H198" s="210">
        <v>209.56200000000001</v>
      </c>
      <c r="I198" s="211"/>
      <c r="J198" s="212">
        <f>ROUND(I198*H198,2)</f>
        <v>0</v>
      </c>
      <c r="K198" s="208" t="s">
        <v>159</v>
      </c>
      <c r="L198" s="42"/>
      <c r="M198" s="213" t="s">
        <v>1</v>
      </c>
      <c r="N198" s="214" t="s">
        <v>43</v>
      </c>
      <c r="O198" s="78"/>
      <c r="P198" s="215">
        <f>O198*H198</f>
        <v>0</v>
      </c>
      <c r="Q198" s="215">
        <v>0</v>
      </c>
      <c r="R198" s="215">
        <f>Q198*H198</f>
        <v>0</v>
      </c>
      <c r="S198" s="215">
        <v>0</v>
      </c>
      <c r="T198" s="216">
        <f>S198*H198</f>
        <v>0</v>
      </c>
      <c r="AR198" s="16" t="s">
        <v>140</v>
      </c>
      <c r="AT198" s="16" t="s">
        <v>135</v>
      </c>
      <c r="AU198" s="16" t="s">
        <v>81</v>
      </c>
      <c r="AY198" s="16" t="s">
        <v>133</v>
      </c>
      <c r="BE198" s="217">
        <f>IF(N198="základní",J198,0)</f>
        <v>0</v>
      </c>
      <c r="BF198" s="217">
        <f>IF(N198="snížená",J198,0)</f>
        <v>0</v>
      </c>
      <c r="BG198" s="217">
        <f>IF(N198="zákl. přenesená",J198,0)</f>
        <v>0</v>
      </c>
      <c r="BH198" s="217">
        <f>IF(N198="sníž. přenesená",J198,0)</f>
        <v>0</v>
      </c>
      <c r="BI198" s="217">
        <f>IF(N198="nulová",J198,0)</f>
        <v>0</v>
      </c>
      <c r="BJ198" s="16" t="s">
        <v>79</v>
      </c>
      <c r="BK198" s="217">
        <f>ROUND(I198*H198,2)</f>
        <v>0</v>
      </c>
      <c r="BL198" s="16" t="s">
        <v>140</v>
      </c>
      <c r="BM198" s="16" t="s">
        <v>1023</v>
      </c>
    </row>
    <row r="199" s="1" customFormat="1">
      <c r="B199" s="37"/>
      <c r="C199" s="38"/>
      <c r="D199" s="218" t="s">
        <v>142</v>
      </c>
      <c r="E199" s="38"/>
      <c r="F199" s="219" t="s">
        <v>310</v>
      </c>
      <c r="G199" s="38"/>
      <c r="H199" s="38"/>
      <c r="I199" s="131"/>
      <c r="J199" s="38"/>
      <c r="K199" s="38"/>
      <c r="L199" s="42"/>
      <c r="M199" s="220"/>
      <c r="N199" s="78"/>
      <c r="O199" s="78"/>
      <c r="P199" s="78"/>
      <c r="Q199" s="78"/>
      <c r="R199" s="78"/>
      <c r="S199" s="78"/>
      <c r="T199" s="79"/>
      <c r="AT199" s="16" t="s">
        <v>142</v>
      </c>
      <c r="AU199" s="16" t="s">
        <v>81</v>
      </c>
    </row>
    <row r="200" s="12" customFormat="1">
      <c r="B200" s="231"/>
      <c r="C200" s="232"/>
      <c r="D200" s="218" t="s">
        <v>144</v>
      </c>
      <c r="E200" s="233" t="s">
        <v>1</v>
      </c>
      <c r="F200" s="234" t="s">
        <v>312</v>
      </c>
      <c r="G200" s="232"/>
      <c r="H200" s="235">
        <v>209.56200000000001</v>
      </c>
      <c r="I200" s="236"/>
      <c r="J200" s="232"/>
      <c r="K200" s="232"/>
      <c r="L200" s="237"/>
      <c r="M200" s="238"/>
      <c r="N200" s="239"/>
      <c r="O200" s="239"/>
      <c r="P200" s="239"/>
      <c r="Q200" s="239"/>
      <c r="R200" s="239"/>
      <c r="S200" s="239"/>
      <c r="T200" s="240"/>
      <c r="AT200" s="241" t="s">
        <v>144</v>
      </c>
      <c r="AU200" s="241" t="s">
        <v>81</v>
      </c>
      <c r="AV200" s="12" t="s">
        <v>81</v>
      </c>
      <c r="AW200" s="12" t="s">
        <v>33</v>
      </c>
      <c r="AX200" s="12" t="s">
        <v>79</v>
      </c>
      <c r="AY200" s="241" t="s">
        <v>133</v>
      </c>
    </row>
    <row r="201" s="1" customFormat="1" ht="16.5" customHeight="1">
      <c r="B201" s="37"/>
      <c r="C201" s="206" t="s">
        <v>255</v>
      </c>
      <c r="D201" s="206" t="s">
        <v>135</v>
      </c>
      <c r="E201" s="207" t="s">
        <v>314</v>
      </c>
      <c r="F201" s="208" t="s">
        <v>315</v>
      </c>
      <c r="G201" s="209" t="s">
        <v>211</v>
      </c>
      <c r="H201" s="210">
        <v>419.125</v>
      </c>
      <c r="I201" s="211"/>
      <c r="J201" s="212">
        <f>ROUND(I201*H201,2)</f>
        <v>0</v>
      </c>
      <c r="K201" s="208" t="s">
        <v>159</v>
      </c>
      <c r="L201" s="42"/>
      <c r="M201" s="213" t="s">
        <v>1</v>
      </c>
      <c r="N201" s="214" t="s">
        <v>43</v>
      </c>
      <c r="O201" s="78"/>
      <c r="P201" s="215">
        <f>O201*H201</f>
        <v>0</v>
      </c>
      <c r="Q201" s="215">
        <v>0.01044</v>
      </c>
      <c r="R201" s="215">
        <f>Q201*H201</f>
        <v>4.3756649999999997</v>
      </c>
      <c r="S201" s="215">
        <v>0</v>
      </c>
      <c r="T201" s="216">
        <f>S201*H201</f>
        <v>0</v>
      </c>
      <c r="AR201" s="16" t="s">
        <v>140</v>
      </c>
      <c r="AT201" s="16" t="s">
        <v>135</v>
      </c>
      <c r="AU201" s="16" t="s">
        <v>81</v>
      </c>
      <c r="AY201" s="16" t="s">
        <v>133</v>
      </c>
      <c r="BE201" s="217">
        <f>IF(N201="základní",J201,0)</f>
        <v>0</v>
      </c>
      <c r="BF201" s="217">
        <f>IF(N201="snížená",J201,0)</f>
        <v>0</v>
      </c>
      <c r="BG201" s="217">
        <f>IF(N201="zákl. přenesená",J201,0)</f>
        <v>0</v>
      </c>
      <c r="BH201" s="217">
        <f>IF(N201="sníž. přenesená",J201,0)</f>
        <v>0</v>
      </c>
      <c r="BI201" s="217">
        <f>IF(N201="nulová",J201,0)</f>
        <v>0</v>
      </c>
      <c r="BJ201" s="16" t="s">
        <v>79</v>
      </c>
      <c r="BK201" s="217">
        <f>ROUND(I201*H201,2)</f>
        <v>0</v>
      </c>
      <c r="BL201" s="16" t="s">
        <v>140</v>
      </c>
      <c r="BM201" s="16" t="s">
        <v>1024</v>
      </c>
    </row>
    <row r="202" s="1" customFormat="1">
      <c r="B202" s="37"/>
      <c r="C202" s="38"/>
      <c r="D202" s="218" t="s">
        <v>142</v>
      </c>
      <c r="E202" s="38"/>
      <c r="F202" s="219" t="s">
        <v>315</v>
      </c>
      <c r="G202" s="38"/>
      <c r="H202" s="38"/>
      <c r="I202" s="131"/>
      <c r="J202" s="38"/>
      <c r="K202" s="38"/>
      <c r="L202" s="42"/>
      <c r="M202" s="220"/>
      <c r="N202" s="78"/>
      <c r="O202" s="78"/>
      <c r="P202" s="78"/>
      <c r="Q202" s="78"/>
      <c r="R202" s="78"/>
      <c r="S202" s="78"/>
      <c r="T202" s="79"/>
      <c r="AT202" s="16" t="s">
        <v>142</v>
      </c>
      <c r="AU202" s="16" t="s">
        <v>81</v>
      </c>
    </row>
    <row r="203" s="11" customFormat="1">
      <c r="B203" s="221"/>
      <c r="C203" s="222"/>
      <c r="D203" s="218" t="s">
        <v>144</v>
      </c>
      <c r="E203" s="223" t="s">
        <v>1</v>
      </c>
      <c r="F203" s="224" t="s">
        <v>306</v>
      </c>
      <c r="G203" s="222"/>
      <c r="H203" s="223" t="s">
        <v>1</v>
      </c>
      <c r="I203" s="225"/>
      <c r="J203" s="222"/>
      <c r="K203" s="222"/>
      <c r="L203" s="226"/>
      <c r="M203" s="227"/>
      <c r="N203" s="228"/>
      <c r="O203" s="228"/>
      <c r="P203" s="228"/>
      <c r="Q203" s="228"/>
      <c r="R203" s="228"/>
      <c r="S203" s="228"/>
      <c r="T203" s="229"/>
      <c r="AT203" s="230" t="s">
        <v>144</v>
      </c>
      <c r="AU203" s="230" t="s">
        <v>81</v>
      </c>
      <c r="AV203" s="11" t="s">
        <v>79</v>
      </c>
      <c r="AW203" s="11" t="s">
        <v>33</v>
      </c>
      <c r="AX203" s="11" t="s">
        <v>72</v>
      </c>
      <c r="AY203" s="230" t="s">
        <v>133</v>
      </c>
    </row>
    <row r="204" s="12" customFormat="1">
      <c r="B204" s="231"/>
      <c r="C204" s="232"/>
      <c r="D204" s="218" t="s">
        <v>144</v>
      </c>
      <c r="E204" s="233" t="s">
        <v>1</v>
      </c>
      <c r="F204" s="234" t="s">
        <v>307</v>
      </c>
      <c r="G204" s="232"/>
      <c r="H204" s="235">
        <v>419.125</v>
      </c>
      <c r="I204" s="236"/>
      <c r="J204" s="232"/>
      <c r="K204" s="232"/>
      <c r="L204" s="237"/>
      <c r="M204" s="238"/>
      <c r="N204" s="239"/>
      <c r="O204" s="239"/>
      <c r="P204" s="239"/>
      <c r="Q204" s="239"/>
      <c r="R204" s="239"/>
      <c r="S204" s="239"/>
      <c r="T204" s="240"/>
      <c r="AT204" s="241" t="s">
        <v>144</v>
      </c>
      <c r="AU204" s="241" t="s">
        <v>81</v>
      </c>
      <c r="AV204" s="12" t="s">
        <v>81</v>
      </c>
      <c r="AW204" s="12" t="s">
        <v>33</v>
      </c>
      <c r="AX204" s="12" t="s">
        <v>79</v>
      </c>
      <c r="AY204" s="241" t="s">
        <v>133</v>
      </c>
    </row>
    <row r="205" s="1" customFormat="1" ht="16.5" customHeight="1">
      <c r="B205" s="37"/>
      <c r="C205" s="206" t="s">
        <v>259</v>
      </c>
      <c r="D205" s="206" t="s">
        <v>135</v>
      </c>
      <c r="E205" s="207" t="s">
        <v>318</v>
      </c>
      <c r="F205" s="208" t="s">
        <v>319</v>
      </c>
      <c r="G205" s="209" t="s">
        <v>211</v>
      </c>
      <c r="H205" s="210">
        <v>279.41699999999997</v>
      </c>
      <c r="I205" s="211"/>
      <c r="J205" s="212">
        <f>ROUND(I205*H205,2)</f>
        <v>0</v>
      </c>
      <c r="K205" s="208" t="s">
        <v>159</v>
      </c>
      <c r="L205" s="42"/>
      <c r="M205" s="213" t="s">
        <v>1</v>
      </c>
      <c r="N205" s="214" t="s">
        <v>43</v>
      </c>
      <c r="O205" s="78"/>
      <c r="P205" s="215">
        <f>O205*H205</f>
        <v>0</v>
      </c>
      <c r="Q205" s="215">
        <v>0.01704</v>
      </c>
      <c r="R205" s="215">
        <f>Q205*H205</f>
        <v>4.7612656799999993</v>
      </c>
      <c r="S205" s="215">
        <v>0</v>
      </c>
      <c r="T205" s="216">
        <f>S205*H205</f>
        <v>0</v>
      </c>
      <c r="AR205" s="16" t="s">
        <v>140</v>
      </c>
      <c r="AT205" s="16" t="s">
        <v>135</v>
      </c>
      <c r="AU205" s="16" t="s">
        <v>81</v>
      </c>
      <c r="AY205" s="16" t="s">
        <v>133</v>
      </c>
      <c r="BE205" s="217">
        <f>IF(N205="základní",J205,0)</f>
        <v>0</v>
      </c>
      <c r="BF205" s="217">
        <f>IF(N205="snížená",J205,0)</f>
        <v>0</v>
      </c>
      <c r="BG205" s="217">
        <f>IF(N205="zákl. přenesená",J205,0)</f>
        <v>0</v>
      </c>
      <c r="BH205" s="217">
        <f>IF(N205="sníž. přenesená",J205,0)</f>
        <v>0</v>
      </c>
      <c r="BI205" s="217">
        <f>IF(N205="nulová",J205,0)</f>
        <v>0</v>
      </c>
      <c r="BJ205" s="16" t="s">
        <v>79</v>
      </c>
      <c r="BK205" s="217">
        <f>ROUND(I205*H205,2)</f>
        <v>0</v>
      </c>
      <c r="BL205" s="16" t="s">
        <v>140</v>
      </c>
      <c r="BM205" s="16" t="s">
        <v>1025</v>
      </c>
    </row>
    <row r="206" s="1" customFormat="1">
      <c r="B206" s="37"/>
      <c r="C206" s="38"/>
      <c r="D206" s="218" t="s">
        <v>142</v>
      </c>
      <c r="E206" s="38"/>
      <c r="F206" s="219" t="s">
        <v>319</v>
      </c>
      <c r="G206" s="38"/>
      <c r="H206" s="38"/>
      <c r="I206" s="131"/>
      <c r="J206" s="38"/>
      <c r="K206" s="38"/>
      <c r="L206" s="42"/>
      <c r="M206" s="220"/>
      <c r="N206" s="78"/>
      <c r="O206" s="78"/>
      <c r="P206" s="78"/>
      <c r="Q206" s="78"/>
      <c r="R206" s="78"/>
      <c r="S206" s="78"/>
      <c r="T206" s="79"/>
      <c r="AT206" s="16" t="s">
        <v>142</v>
      </c>
      <c r="AU206" s="16" t="s">
        <v>81</v>
      </c>
    </row>
    <row r="207" s="11" customFormat="1">
      <c r="B207" s="221"/>
      <c r="C207" s="222"/>
      <c r="D207" s="218" t="s">
        <v>144</v>
      </c>
      <c r="E207" s="223" t="s">
        <v>1</v>
      </c>
      <c r="F207" s="224" t="s">
        <v>306</v>
      </c>
      <c r="G207" s="222"/>
      <c r="H207" s="223" t="s">
        <v>1</v>
      </c>
      <c r="I207" s="225"/>
      <c r="J207" s="222"/>
      <c r="K207" s="222"/>
      <c r="L207" s="226"/>
      <c r="M207" s="227"/>
      <c r="N207" s="228"/>
      <c r="O207" s="228"/>
      <c r="P207" s="228"/>
      <c r="Q207" s="228"/>
      <c r="R207" s="228"/>
      <c r="S207" s="228"/>
      <c r="T207" s="229"/>
      <c r="AT207" s="230" t="s">
        <v>144</v>
      </c>
      <c r="AU207" s="230" t="s">
        <v>81</v>
      </c>
      <c r="AV207" s="11" t="s">
        <v>79</v>
      </c>
      <c r="AW207" s="11" t="s">
        <v>33</v>
      </c>
      <c r="AX207" s="11" t="s">
        <v>72</v>
      </c>
      <c r="AY207" s="230" t="s">
        <v>133</v>
      </c>
    </row>
    <row r="208" s="12" customFormat="1">
      <c r="B208" s="231"/>
      <c r="C208" s="232"/>
      <c r="D208" s="218" t="s">
        <v>144</v>
      </c>
      <c r="E208" s="233" t="s">
        <v>1</v>
      </c>
      <c r="F208" s="234" t="s">
        <v>321</v>
      </c>
      <c r="G208" s="232"/>
      <c r="H208" s="235">
        <v>279.41699999999997</v>
      </c>
      <c r="I208" s="236"/>
      <c r="J208" s="232"/>
      <c r="K208" s="232"/>
      <c r="L208" s="237"/>
      <c r="M208" s="238"/>
      <c r="N208" s="239"/>
      <c r="O208" s="239"/>
      <c r="P208" s="239"/>
      <c r="Q208" s="239"/>
      <c r="R208" s="239"/>
      <c r="S208" s="239"/>
      <c r="T208" s="240"/>
      <c r="AT208" s="241" t="s">
        <v>144</v>
      </c>
      <c r="AU208" s="241" t="s">
        <v>81</v>
      </c>
      <c r="AV208" s="12" t="s">
        <v>81</v>
      </c>
      <c r="AW208" s="12" t="s">
        <v>33</v>
      </c>
      <c r="AX208" s="12" t="s">
        <v>79</v>
      </c>
      <c r="AY208" s="241" t="s">
        <v>133</v>
      </c>
    </row>
    <row r="209" s="1" customFormat="1" ht="16.5" customHeight="1">
      <c r="B209" s="37"/>
      <c r="C209" s="206" t="s">
        <v>264</v>
      </c>
      <c r="D209" s="206" t="s">
        <v>135</v>
      </c>
      <c r="E209" s="207" t="s">
        <v>1026</v>
      </c>
      <c r="F209" s="208" t="s">
        <v>1027</v>
      </c>
      <c r="G209" s="209" t="s">
        <v>196</v>
      </c>
      <c r="H209" s="210">
        <v>2.8999999999999999</v>
      </c>
      <c r="I209" s="211"/>
      <c r="J209" s="212">
        <f>ROUND(I209*H209,2)</f>
        <v>0</v>
      </c>
      <c r="K209" s="208" t="s">
        <v>139</v>
      </c>
      <c r="L209" s="42"/>
      <c r="M209" s="213" t="s">
        <v>1</v>
      </c>
      <c r="N209" s="214" t="s">
        <v>43</v>
      </c>
      <c r="O209" s="78"/>
      <c r="P209" s="215">
        <f>O209*H209</f>
        <v>0</v>
      </c>
      <c r="Q209" s="215">
        <v>0</v>
      </c>
      <c r="R209" s="215">
        <f>Q209*H209</f>
        <v>0</v>
      </c>
      <c r="S209" s="215">
        <v>0</v>
      </c>
      <c r="T209" s="216">
        <f>S209*H209</f>
        <v>0</v>
      </c>
      <c r="AR209" s="16" t="s">
        <v>140</v>
      </c>
      <c r="AT209" s="16" t="s">
        <v>135</v>
      </c>
      <c r="AU209" s="16" t="s">
        <v>81</v>
      </c>
      <c r="AY209" s="16" t="s">
        <v>133</v>
      </c>
      <c r="BE209" s="217">
        <f>IF(N209="základní",J209,0)</f>
        <v>0</v>
      </c>
      <c r="BF209" s="217">
        <f>IF(N209="snížená",J209,0)</f>
        <v>0</v>
      </c>
      <c r="BG209" s="217">
        <f>IF(N209="zákl. přenesená",J209,0)</f>
        <v>0</v>
      </c>
      <c r="BH209" s="217">
        <f>IF(N209="sníž. přenesená",J209,0)</f>
        <v>0</v>
      </c>
      <c r="BI209" s="217">
        <f>IF(N209="nulová",J209,0)</f>
        <v>0</v>
      </c>
      <c r="BJ209" s="16" t="s">
        <v>79</v>
      </c>
      <c r="BK209" s="217">
        <f>ROUND(I209*H209,2)</f>
        <v>0</v>
      </c>
      <c r="BL209" s="16" t="s">
        <v>140</v>
      </c>
      <c r="BM209" s="16" t="s">
        <v>1028</v>
      </c>
    </row>
    <row r="210" s="1" customFormat="1">
      <c r="B210" s="37"/>
      <c r="C210" s="38"/>
      <c r="D210" s="218" t="s">
        <v>142</v>
      </c>
      <c r="E210" s="38"/>
      <c r="F210" s="219" t="s">
        <v>1029</v>
      </c>
      <c r="G210" s="38"/>
      <c r="H210" s="38"/>
      <c r="I210" s="131"/>
      <c r="J210" s="38"/>
      <c r="K210" s="38"/>
      <c r="L210" s="42"/>
      <c r="M210" s="220"/>
      <c r="N210" s="78"/>
      <c r="O210" s="78"/>
      <c r="P210" s="78"/>
      <c r="Q210" s="78"/>
      <c r="R210" s="78"/>
      <c r="S210" s="78"/>
      <c r="T210" s="79"/>
      <c r="AT210" s="16" t="s">
        <v>142</v>
      </c>
      <c r="AU210" s="16" t="s">
        <v>81</v>
      </c>
    </row>
    <row r="211" s="1" customFormat="1" ht="16.5" customHeight="1">
      <c r="B211" s="37"/>
      <c r="C211" s="206" t="s">
        <v>297</v>
      </c>
      <c r="D211" s="206" t="s">
        <v>135</v>
      </c>
      <c r="E211" s="207" t="s">
        <v>323</v>
      </c>
      <c r="F211" s="208" t="s">
        <v>324</v>
      </c>
      <c r="G211" s="209" t="s">
        <v>138</v>
      </c>
      <c r="H211" s="210">
        <v>5309.1220000000003</v>
      </c>
      <c r="I211" s="211"/>
      <c r="J211" s="212">
        <f>ROUND(I211*H211,2)</f>
        <v>0</v>
      </c>
      <c r="K211" s="208" t="s">
        <v>139</v>
      </c>
      <c r="L211" s="42"/>
      <c r="M211" s="213" t="s">
        <v>1</v>
      </c>
      <c r="N211" s="214" t="s">
        <v>43</v>
      </c>
      <c r="O211" s="78"/>
      <c r="P211" s="215">
        <f>O211*H211</f>
        <v>0</v>
      </c>
      <c r="Q211" s="215">
        <v>0</v>
      </c>
      <c r="R211" s="215">
        <f>Q211*H211</f>
        <v>0</v>
      </c>
      <c r="S211" s="215">
        <v>0</v>
      </c>
      <c r="T211" s="216">
        <f>S211*H211</f>
        <v>0</v>
      </c>
      <c r="AR211" s="16" t="s">
        <v>140</v>
      </c>
      <c r="AT211" s="16" t="s">
        <v>135</v>
      </c>
      <c r="AU211" s="16" t="s">
        <v>81</v>
      </c>
      <c r="AY211" s="16" t="s">
        <v>133</v>
      </c>
      <c r="BE211" s="217">
        <f>IF(N211="základní",J211,0)</f>
        <v>0</v>
      </c>
      <c r="BF211" s="217">
        <f>IF(N211="snížená",J211,0)</f>
        <v>0</v>
      </c>
      <c r="BG211" s="217">
        <f>IF(N211="zákl. přenesená",J211,0)</f>
        <v>0</v>
      </c>
      <c r="BH211" s="217">
        <f>IF(N211="sníž. přenesená",J211,0)</f>
        <v>0</v>
      </c>
      <c r="BI211" s="217">
        <f>IF(N211="nulová",J211,0)</f>
        <v>0</v>
      </c>
      <c r="BJ211" s="16" t="s">
        <v>79</v>
      </c>
      <c r="BK211" s="217">
        <f>ROUND(I211*H211,2)</f>
        <v>0</v>
      </c>
      <c r="BL211" s="16" t="s">
        <v>140</v>
      </c>
      <c r="BM211" s="16" t="s">
        <v>1030</v>
      </c>
    </row>
    <row r="212" s="1" customFormat="1">
      <c r="B212" s="37"/>
      <c r="C212" s="38"/>
      <c r="D212" s="218" t="s">
        <v>142</v>
      </c>
      <c r="E212" s="38"/>
      <c r="F212" s="219" t="s">
        <v>326</v>
      </c>
      <c r="G212" s="38"/>
      <c r="H212" s="38"/>
      <c r="I212" s="131"/>
      <c r="J212" s="38"/>
      <c r="K212" s="38"/>
      <c r="L212" s="42"/>
      <c r="M212" s="220"/>
      <c r="N212" s="78"/>
      <c r="O212" s="78"/>
      <c r="P212" s="78"/>
      <c r="Q212" s="78"/>
      <c r="R212" s="78"/>
      <c r="S212" s="78"/>
      <c r="T212" s="79"/>
      <c r="AT212" s="16" t="s">
        <v>142</v>
      </c>
      <c r="AU212" s="16" t="s">
        <v>81</v>
      </c>
    </row>
    <row r="213" s="11" customFormat="1">
      <c r="B213" s="221"/>
      <c r="C213" s="222"/>
      <c r="D213" s="218" t="s">
        <v>144</v>
      </c>
      <c r="E213" s="223" t="s">
        <v>1</v>
      </c>
      <c r="F213" s="224" t="s">
        <v>306</v>
      </c>
      <c r="G213" s="222"/>
      <c r="H213" s="223" t="s">
        <v>1</v>
      </c>
      <c r="I213" s="225"/>
      <c r="J213" s="222"/>
      <c r="K213" s="222"/>
      <c r="L213" s="226"/>
      <c r="M213" s="227"/>
      <c r="N213" s="228"/>
      <c r="O213" s="228"/>
      <c r="P213" s="228"/>
      <c r="Q213" s="228"/>
      <c r="R213" s="228"/>
      <c r="S213" s="228"/>
      <c r="T213" s="229"/>
      <c r="AT213" s="230" t="s">
        <v>144</v>
      </c>
      <c r="AU213" s="230" t="s">
        <v>81</v>
      </c>
      <c r="AV213" s="11" t="s">
        <v>79</v>
      </c>
      <c r="AW213" s="11" t="s">
        <v>33</v>
      </c>
      <c r="AX213" s="11" t="s">
        <v>72</v>
      </c>
      <c r="AY213" s="230" t="s">
        <v>133</v>
      </c>
    </row>
    <row r="214" s="11" customFormat="1">
      <c r="B214" s="221"/>
      <c r="C214" s="222"/>
      <c r="D214" s="218" t="s">
        <v>144</v>
      </c>
      <c r="E214" s="223" t="s">
        <v>1</v>
      </c>
      <c r="F214" s="224" t="s">
        <v>1031</v>
      </c>
      <c r="G214" s="222"/>
      <c r="H214" s="223" t="s">
        <v>1</v>
      </c>
      <c r="I214" s="225"/>
      <c r="J214" s="222"/>
      <c r="K214" s="222"/>
      <c r="L214" s="226"/>
      <c r="M214" s="227"/>
      <c r="N214" s="228"/>
      <c r="O214" s="228"/>
      <c r="P214" s="228"/>
      <c r="Q214" s="228"/>
      <c r="R214" s="228"/>
      <c r="S214" s="228"/>
      <c r="T214" s="229"/>
      <c r="AT214" s="230" t="s">
        <v>144</v>
      </c>
      <c r="AU214" s="230" t="s">
        <v>81</v>
      </c>
      <c r="AV214" s="11" t="s">
        <v>79</v>
      </c>
      <c r="AW214" s="11" t="s">
        <v>33</v>
      </c>
      <c r="AX214" s="11" t="s">
        <v>72</v>
      </c>
      <c r="AY214" s="230" t="s">
        <v>133</v>
      </c>
    </row>
    <row r="215" s="12" customFormat="1">
      <c r="B215" s="231"/>
      <c r="C215" s="232"/>
      <c r="D215" s="218" t="s">
        <v>144</v>
      </c>
      <c r="E215" s="233" t="s">
        <v>1</v>
      </c>
      <c r="F215" s="234" t="s">
        <v>1032</v>
      </c>
      <c r="G215" s="232"/>
      <c r="H215" s="235">
        <v>131.274</v>
      </c>
      <c r="I215" s="236"/>
      <c r="J215" s="232"/>
      <c r="K215" s="232"/>
      <c r="L215" s="237"/>
      <c r="M215" s="238"/>
      <c r="N215" s="239"/>
      <c r="O215" s="239"/>
      <c r="P215" s="239"/>
      <c r="Q215" s="239"/>
      <c r="R215" s="239"/>
      <c r="S215" s="239"/>
      <c r="T215" s="240"/>
      <c r="AT215" s="241" t="s">
        <v>144</v>
      </c>
      <c r="AU215" s="241" t="s">
        <v>81</v>
      </c>
      <c r="AV215" s="12" t="s">
        <v>81</v>
      </c>
      <c r="AW215" s="12" t="s">
        <v>33</v>
      </c>
      <c r="AX215" s="12" t="s">
        <v>72</v>
      </c>
      <c r="AY215" s="241" t="s">
        <v>133</v>
      </c>
    </row>
    <row r="216" s="12" customFormat="1">
      <c r="B216" s="231"/>
      <c r="C216" s="232"/>
      <c r="D216" s="218" t="s">
        <v>144</v>
      </c>
      <c r="E216" s="233" t="s">
        <v>1</v>
      </c>
      <c r="F216" s="234" t="s">
        <v>1033</v>
      </c>
      <c r="G216" s="232"/>
      <c r="H216" s="235">
        <v>45.521999999999998</v>
      </c>
      <c r="I216" s="236"/>
      <c r="J216" s="232"/>
      <c r="K216" s="232"/>
      <c r="L216" s="237"/>
      <c r="M216" s="238"/>
      <c r="N216" s="239"/>
      <c r="O216" s="239"/>
      <c r="P216" s="239"/>
      <c r="Q216" s="239"/>
      <c r="R216" s="239"/>
      <c r="S216" s="239"/>
      <c r="T216" s="240"/>
      <c r="AT216" s="241" t="s">
        <v>144</v>
      </c>
      <c r="AU216" s="241" t="s">
        <v>81</v>
      </c>
      <c r="AV216" s="12" t="s">
        <v>81</v>
      </c>
      <c r="AW216" s="12" t="s">
        <v>33</v>
      </c>
      <c r="AX216" s="12" t="s">
        <v>72</v>
      </c>
      <c r="AY216" s="241" t="s">
        <v>133</v>
      </c>
    </row>
    <row r="217" s="12" customFormat="1">
      <c r="B217" s="231"/>
      <c r="C217" s="232"/>
      <c r="D217" s="218" t="s">
        <v>144</v>
      </c>
      <c r="E217" s="233" t="s">
        <v>1</v>
      </c>
      <c r="F217" s="234" t="s">
        <v>1034</v>
      </c>
      <c r="G217" s="232"/>
      <c r="H217" s="235">
        <v>1806.5719999999999</v>
      </c>
      <c r="I217" s="236"/>
      <c r="J217" s="232"/>
      <c r="K217" s="232"/>
      <c r="L217" s="237"/>
      <c r="M217" s="238"/>
      <c r="N217" s="239"/>
      <c r="O217" s="239"/>
      <c r="P217" s="239"/>
      <c r="Q217" s="239"/>
      <c r="R217" s="239"/>
      <c r="S217" s="239"/>
      <c r="T217" s="240"/>
      <c r="AT217" s="241" t="s">
        <v>144</v>
      </c>
      <c r="AU217" s="241" t="s">
        <v>81</v>
      </c>
      <c r="AV217" s="12" t="s">
        <v>81</v>
      </c>
      <c r="AW217" s="12" t="s">
        <v>33</v>
      </c>
      <c r="AX217" s="12" t="s">
        <v>72</v>
      </c>
      <c r="AY217" s="241" t="s">
        <v>133</v>
      </c>
    </row>
    <row r="218" s="12" customFormat="1">
      <c r="B218" s="231"/>
      <c r="C218" s="232"/>
      <c r="D218" s="218" t="s">
        <v>144</v>
      </c>
      <c r="E218" s="233" t="s">
        <v>1</v>
      </c>
      <c r="F218" s="234" t="s">
        <v>1035</v>
      </c>
      <c r="G218" s="232"/>
      <c r="H218" s="235">
        <v>3226.482</v>
      </c>
      <c r="I218" s="236"/>
      <c r="J218" s="232"/>
      <c r="K218" s="232"/>
      <c r="L218" s="237"/>
      <c r="M218" s="238"/>
      <c r="N218" s="239"/>
      <c r="O218" s="239"/>
      <c r="P218" s="239"/>
      <c r="Q218" s="239"/>
      <c r="R218" s="239"/>
      <c r="S218" s="239"/>
      <c r="T218" s="240"/>
      <c r="AT218" s="241" t="s">
        <v>144</v>
      </c>
      <c r="AU218" s="241" t="s">
        <v>81</v>
      </c>
      <c r="AV218" s="12" t="s">
        <v>81</v>
      </c>
      <c r="AW218" s="12" t="s">
        <v>33</v>
      </c>
      <c r="AX218" s="12" t="s">
        <v>72</v>
      </c>
      <c r="AY218" s="241" t="s">
        <v>133</v>
      </c>
    </row>
    <row r="219" s="12" customFormat="1">
      <c r="B219" s="231"/>
      <c r="C219" s="232"/>
      <c r="D219" s="218" t="s">
        <v>144</v>
      </c>
      <c r="E219" s="233" t="s">
        <v>1</v>
      </c>
      <c r="F219" s="234" t="s">
        <v>1036</v>
      </c>
      <c r="G219" s="232"/>
      <c r="H219" s="235">
        <v>384.47800000000001</v>
      </c>
      <c r="I219" s="236"/>
      <c r="J219" s="232"/>
      <c r="K219" s="232"/>
      <c r="L219" s="237"/>
      <c r="M219" s="238"/>
      <c r="N219" s="239"/>
      <c r="O219" s="239"/>
      <c r="P219" s="239"/>
      <c r="Q219" s="239"/>
      <c r="R219" s="239"/>
      <c r="S219" s="239"/>
      <c r="T219" s="240"/>
      <c r="AT219" s="241" t="s">
        <v>144</v>
      </c>
      <c r="AU219" s="241" t="s">
        <v>81</v>
      </c>
      <c r="AV219" s="12" t="s">
        <v>81</v>
      </c>
      <c r="AW219" s="12" t="s">
        <v>33</v>
      </c>
      <c r="AX219" s="12" t="s">
        <v>72</v>
      </c>
      <c r="AY219" s="241" t="s">
        <v>133</v>
      </c>
    </row>
    <row r="220" s="12" customFormat="1">
      <c r="B220" s="231"/>
      <c r="C220" s="232"/>
      <c r="D220" s="218" t="s">
        <v>144</v>
      </c>
      <c r="E220" s="233" t="s">
        <v>1</v>
      </c>
      <c r="F220" s="234" t="s">
        <v>1037</v>
      </c>
      <c r="G220" s="232"/>
      <c r="H220" s="235">
        <v>121.968</v>
      </c>
      <c r="I220" s="236"/>
      <c r="J220" s="232"/>
      <c r="K220" s="232"/>
      <c r="L220" s="237"/>
      <c r="M220" s="238"/>
      <c r="N220" s="239"/>
      <c r="O220" s="239"/>
      <c r="P220" s="239"/>
      <c r="Q220" s="239"/>
      <c r="R220" s="239"/>
      <c r="S220" s="239"/>
      <c r="T220" s="240"/>
      <c r="AT220" s="241" t="s">
        <v>144</v>
      </c>
      <c r="AU220" s="241" t="s">
        <v>81</v>
      </c>
      <c r="AV220" s="12" t="s">
        <v>81</v>
      </c>
      <c r="AW220" s="12" t="s">
        <v>33</v>
      </c>
      <c r="AX220" s="12" t="s">
        <v>72</v>
      </c>
      <c r="AY220" s="241" t="s">
        <v>133</v>
      </c>
    </row>
    <row r="221" s="12" customFormat="1">
      <c r="B221" s="231"/>
      <c r="C221" s="232"/>
      <c r="D221" s="218" t="s">
        <v>144</v>
      </c>
      <c r="E221" s="233" t="s">
        <v>1</v>
      </c>
      <c r="F221" s="234" t="s">
        <v>1038</v>
      </c>
      <c r="G221" s="232"/>
      <c r="H221" s="235">
        <v>67.230000000000004</v>
      </c>
      <c r="I221" s="236"/>
      <c r="J221" s="232"/>
      <c r="K221" s="232"/>
      <c r="L221" s="237"/>
      <c r="M221" s="238"/>
      <c r="N221" s="239"/>
      <c r="O221" s="239"/>
      <c r="P221" s="239"/>
      <c r="Q221" s="239"/>
      <c r="R221" s="239"/>
      <c r="S221" s="239"/>
      <c r="T221" s="240"/>
      <c r="AT221" s="241" t="s">
        <v>144</v>
      </c>
      <c r="AU221" s="241" t="s">
        <v>81</v>
      </c>
      <c r="AV221" s="12" t="s">
        <v>81</v>
      </c>
      <c r="AW221" s="12" t="s">
        <v>33</v>
      </c>
      <c r="AX221" s="12" t="s">
        <v>72</v>
      </c>
      <c r="AY221" s="241" t="s">
        <v>133</v>
      </c>
    </row>
    <row r="222" s="14" customFormat="1">
      <c r="B222" s="266"/>
      <c r="C222" s="267"/>
      <c r="D222" s="218" t="s">
        <v>144</v>
      </c>
      <c r="E222" s="268" t="s">
        <v>1</v>
      </c>
      <c r="F222" s="269" t="s">
        <v>1039</v>
      </c>
      <c r="G222" s="267"/>
      <c r="H222" s="270">
        <v>5783.5259999999998</v>
      </c>
      <c r="I222" s="271"/>
      <c r="J222" s="267"/>
      <c r="K222" s="267"/>
      <c r="L222" s="272"/>
      <c r="M222" s="273"/>
      <c r="N222" s="274"/>
      <c r="O222" s="274"/>
      <c r="P222" s="274"/>
      <c r="Q222" s="274"/>
      <c r="R222" s="274"/>
      <c r="S222" s="274"/>
      <c r="T222" s="275"/>
      <c r="AT222" s="276" t="s">
        <v>144</v>
      </c>
      <c r="AU222" s="276" t="s">
        <v>81</v>
      </c>
      <c r="AV222" s="14" t="s">
        <v>156</v>
      </c>
      <c r="AW222" s="14" t="s">
        <v>33</v>
      </c>
      <c r="AX222" s="14" t="s">
        <v>72</v>
      </c>
      <c r="AY222" s="276" t="s">
        <v>133</v>
      </c>
    </row>
    <row r="223" s="12" customFormat="1">
      <c r="B223" s="231"/>
      <c r="C223" s="232"/>
      <c r="D223" s="218" t="s">
        <v>144</v>
      </c>
      <c r="E223" s="233" t="s">
        <v>1</v>
      </c>
      <c r="F223" s="234" t="s">
        <v>1040</v>
      </c>
      <c r="G223" s="232"/>
      <c r="H223" s="235">
        <v>-474.404</v>
      </c>
      <c r="I223" s="236"/>
      <c r="J223" s="232"/>
      <c r="K223" s="232"/>
      <c r="L223" s="237"/>
      <c r="M223" s="238"/>
      <c r="N223" s="239"/>
      <c r="O223" s="239"/>
      <c r="P223" s="239"/>
      <c r="Q223" s="239"/>
      <c r="R223" s="239"/>
      <c r="S223" s="239"/>
      <c r="T223" s="240"/>
      <c r="AT223" s="241" t="s">
        <v>144</v>
      </c>
      <c r="AU223" s="241" t="s">
        <v>81</v>
      </c>
      <c r="AV223" s="12" t="s">
        <v>81</v>
      </c>
      <c r="AW223" s="12" t="s">
        <v>33</v>
      </c>
      <c r="AX223" s="12" t="s">
        <v>72</v>
      </c>
      <c r="AY223" s="241" t="s">
        <v>133</v>
      </c>
    </row>
    <row r="224" s="13" customFormat="1">
      <c r="B224" s="242"/>
      <c r="C224" s="243"/>
      <c r="D224" s="218" t="s">
        <v>144</v>
      </c>
      <c r="E224" s="244" t="s">
        <v>1</v>
      </c>
      <c r="F224" s="245" t="s">
        <v>149</v>
      </c>
      <c r="G224" s="243"/>
      <c r="H224" s="246">
        <v>5309.1219999999994</v>
      </c>
      <c r="I224" s="247"/>
      <c r="J224" s="243"/>
      <c r="K224" s="243"/>
      <c r="L224" s="248"/>
      <c r="M224" s="249"/>
      <c r="N224" s="250"/>
      <c r="O224" s="250"/>
      <c r="P224" s="250"/>
      <c r="Q224" s="250"/>
      <c r="R224" s="250"/>
      <c r="S224" s="250"/>
      <c r="T224" s="251"/>
      <c r="AT224" s="252" t="s">
        <v>144</v>
      </c>
      <c r="AU224" s="252" t="s">
        <v>81</v>
      </c>
      <c r="AV224" s="13" t="s">
        <v>140</v>
      </c>
      <c r="AW224" s="13" t="s">
        <v>33</v>
      </c>
      <c r="AX224" s="13" t="s">
        <v>79</v>
      </c>
      <c r="AY224" s="252" t="s">
        <v>133</v>
      </c>
    </row>
    <row r="225" s="1" customFormat="1" ht="16.5" customHeight="1">
      <c r="B225" s="37"/>
      <c r="C225" s="206" t="s">
        <v>7</v>
      </c>
      <c r="D225" s="206" t="s">
        <v>135</v>
      </c>
      <c r="E225" s="207" t="s">
        <v>333</v>
      </c>
      <c r="F225" s="208" t="s">
        <v>334</v>
      </c>
      <c r="G225" s="209" t="s">
        <v>138</v>
      </c>
      <c r="H225" s="210">
        <v>474.404</v>
      </c>
      <c r="I225" s="211"/>
      <c r="J225" s="212">
        <f>ROUND(I225*H225,2)</f>
        <v>0</v>
      </c>
      <c r="K225" s="208" t="s">
        <v>139</v>
      </c>
      <c r="L225" s="42"/>
      <c r="M225" s="213" t="s">
        <v>1</v>
      </c>
      <c r="N225" s="214" t="s">
        <v>43</v>
      </c>
      <c r="O225" s="78"/>
      <c r="P225" s="215">
        <f>O225*H225</f>
        <v>0</v>
      </c>
      <c r="Q225" s="215">
        <v>0</v>
      </c>
      <c r="R225" s="215">
        <f>Q225*H225</f>
        <v>0</v>
      </c>
      <c r="S225" s="215">
        <v>0</v>
      </c>
      <c r="T225" s="216">
        <f>S225*H225</f>
        <v>0</v>
      </c>
      <c r="AR225" s="16" t="s">
        <v>140</v>
      </c>
      <c r="AT225" s="16" t="s">
        <v>135</v>
      </c>
      <c r="AU225" s="16" t="s">
        <v>81</v>
      </c>
      <c r="AY225" s="16" t="s">
        <v>133</v>
      </c>
      <c r="BE225" s="217">
        <f>IF(N225="základní",J225,0)</f>
        <v>0</v>
      </c>
      <c r="BF225" s="217">
        <f>IF(N225="snížená",J225,0)</f>
        <v>0</v>
      </c>
      <c r="BG225" s="217">
        <f>IF(N225="zákl. přenesená",J225,0)</f>
        <v>0</v>
      </c>
      <c r="BH225" s="217">
        <f>IF(N225="sníž. přenesená",J225,0)</f>
        <v>0</v>
      </c>
      <c r="BI225" s="217">
        <f>IF(N225="nulová",J225,0)</f>
        <v>0</v>
      </c>
      <c r="BJ225" s="16" t="s">
        <v>79</v>
      </c>
      <c r="BK225" s="217">
        <f>ROUND(I225*H225,2)</f>
        <v>0</v>
      </c>
      <c r="BL225" s="16" t="s">
        <v>140</v>
      </c>
      <c r="BM225" s="16" t="s">
        <v>1041</v>
      </c>
    </row>
    <row r="226" s="1" customFormat="1">
      <c r="B226" s="37"/>
      <c r="C226" s="38"/>
      <c r="D226" s="218" t="s">
        <v>142</v>
      </c>
      <c r="E226" s="38"/>
      <c r="F226" s="219" t="s">
        <v>336</v>
      </c>
      <c r="G226" s="38"/>
      <c r="H226" s="38"/>
      <c r="I226" s="131"/>
      <c r="J226" s="38"/>
      <c r="K226" s="38"/>
      <c r="L226" s="42"/>
      <c r="M226" s="220"/>
      <c r="N226" s="78"/>
      <c r="O226" s="78"/>
      <c r="P226" s="78"/>
      <c r="Q226" s="78"/>
      <c r="R226" s="78"/>
      <c r="S226" s="78"/>
      <c r="T226" s="79"/>
      <c r="AT226" s="16" t="s">
        <v>142</v>
      </c>
      <c r="AU226" s="16" t="s">
        <v>81</v>
      </c>
    </row>
    <row r="227" s="11" customFormat="1">
      <c r="B227" s="221"/>
      <c r="C227" s="222"/>
      <c r="D227" s="218" t="s">
        <v>144</v>
      </c>
      <c r="E227" s="223" t="s">
        <v>1</v>
      </c>
      <c r="F227" s="224" t="s">
        <v>306</v>
      </c>
      <c r="G227" s="222"/>
      <c r="H227" s="223" t="s">
        <v>1</v>
      </c>
      <c r="I227" s="225"/>
      <c r="J227" s="222"/>
      <c r="K227" s="222"/>
      <c r="L227" s="226"/>
      <c r="M227" s="227"/>
      <c r="N227" s="228"/>
      <c r="O227" s="228"/>
      <c r="P227" s="228"/>
      <c r="Q227" s="228"/>
      <c r="R227" s="228"/>
      <c r="S227" s="228"/>
      <c r="T227" s="229"/>
      <c r="AT227" s="230" t="s">
        <v>144</v>
      </c>
      <c r="AU227" s="230" t="s">
        <v>81</v>
      </c>
      <c r="AV227" s="11" t="s">
        <v>79</v>
      </c>
      <c r="AW227" s="11" t="s">
        <v>33</v>
      </c>
      <c r="AX227" s="11" t="s">
        <v>72</v>
      </c>
      <c r="AY227" s="230" t="s">
        <v>133</v>
      </c>
    </row>
    <row r="228" s="11" customFormat="1">
      <c r="B228" s="221"/>
      <c r="C228" s="222"/>
      <c r="D228" s="218" t="s">
        <v>144</v>
      </c>
      <c r="E228" s="223" t="s">
        <v>1</v>
      </c>
      <c r="F228" s="224" t="s">
        <v>344</v>
      </c>
      <c r="G228" s="222"/>
      <c r="H228" s="223" t="s">
        <v>1</v>
      </c>
      <c r="I228" s="225"/>
      <c r="J228" s="222"/>
      <c r="K228" s="222"/>
      <c r="L228" s="226"/>
      <c r="M228" s="227"/>
      <c r="N228" s="228"/>
      <c r="O228" s="228"/>
      <c r="P228" s="228"/>
      <c r="Q228" s="228"/>
      <c r="R228" s="228"/>
      <c r="S228" s="228"/>
      <c r="T228" s="229"/>
      <c r="AT228" s="230" t="s">
        <v>144</v>
      </c>
      <c r="AU228" s="230" t="s">
        <v>81</v>
      </c>
      <c r="AV228" s="11" t="s">
        <v>79</v>
      </c>
      <c r="AW228" s="11" t="s">
        <v>33</v>
      </c>
      <c r="AX228" s="11" t="s">
        <v>72</v>
      </c>
      <c r="AY228" s="230" t="s">
        <v>133</v>
      </c>
    </row>
    <row r="229" s="12" customFormat="1">
      <c r="B229" s="231"/>
      <c r="C229" s="232"/>
      <c r="D229" s="218" t="s">
        <v>144</v>
      </c>
      <c r="E229" s="233" t="s">
        <v>1</v>
      </c>
      <c r="F229" s="234" t="s">
        <v>1042</v>
      </c>
      <c r="G229" s="232"/>
      <c r="H229" s="235">
        <v>449.63999999999999</v>
      </c>
      <c r="I229" s="236"/>
      <c r="J229" s="232"/>
      <c r="K229" s="232"/>
      <c r="L229" s="237"/>
      <c r="M229" s="238"/>
      <c r="N229" s="239"/>
      <c r="O229" s="239"/>
      <c r="P229" s="239"/>
      <c r="Q229" s="239"/>
      <c r="R229" s="239"/>
      <c r="S229" s="239"/>
      <c r="T229" s="240"/>
      <c r="AT229" s="241" t="s">
        <v>144</v>
      </c>
      <c r="AU229" s="241" t="s">
        <v>81</v>
      </c>
      <c r="AV229" s="12" t="s">
        <v>81</v>
      </c>
      <c r="AW229" s="12" t="s">
        <v>33</v>
      </c>
      <c r="AX229" s="12" t="s">
        <v>72</v>
      </c>
      <c r="AY229" s="241" t="s">
        <v>133</v>
      </c>
    </row>
    <row r="230" s="12" customFormat="1">
      <c r="B230" s="231"/>
      <c r="C230" s="232"/>
      <c r="D230" s="218" t="s">
        <v>144</v>
      </c>
      <c r="E230" s="233" t="s">
        <v>1</v>
      </c>
      <c r="F230" s="234" t="s">
        <v>1043</v>
      </c>
      <c r="G230" s="232"/>
      <c r="H230" s="235">
        <v>24.763999999999999</v>
      </c>
      <c r="I230" s="236"/>
      <c r="J230" s="232"/>
      <c r="K230" s="232"/>
      <c r="L230" s="237"/>
      <c r="M230" s="238"/>
      <c r="N230" s="239"/>
      <c r="O230" s="239"/>
      <c r="P230" s="239"/>
      <c r="Q230" s="239"/>
      <c r="R230" s="239"/>
      <c r="S230" s="239"/>
      <c r="T230" s="240"/>
      <c r="AT230" s="241" t="s">
        <v>144</v>
      </c>
      <c r="AU230" s="241" t="s">
        <v>81</v>
      </c>
      <c r="AV230" s="12" t="s">
        <v>81</v>
      </c>
      <c r="AW230" s="12" t="s">
        <v>33</v>
      </c>
      <c r="AX230" s="12" t="s">
        <v>72</v>
      </c>
      <c r="AY230" s="241" t="s">
        <v>133</v>
      </c>
    </row>
    <row r="231" s="13" customFormat="1">
      <c r="B231" s="242"/>
      <c r="C231" s="243"/>
      <c r="D231" s="218" t="s">
        <v>144</v>
      </c>
      <c r="E231" s="244" t="s">
        <v>1</v>
      </c>
      <c r="F231" s="245" t="s">
        <v>149</v>
      </c>
      <c r="G231" s="243"/>
      <c r="H231" s="246">
        <v>474.404</v>
      </c>
      <c r="I231" s="247"/>
      <c r="J231" s="243"/>
      <c r="K231" s="243"/>
      <c r="L231" s="248"/>
      <c r="M231" s="249"/>
      <c r="N231" s="250"/>
      <c r="O231" s="250"/>
      <c r="P231" s="250"/>
      <c r="Q231" s="250"/>
      <c r="R231" s="250"/>
      <c r="S231" s="250"/>
      <c r="T231" s="251"/>
      <c r="AT231" s="252" t="s">
        <v>144</v>
      </c>
      <c r="AU231" s="252" t="s">
        <v>81</v>
      </c>
      <c r="AV231" s="13" t="s">
        <v>140</v>
      </c>
      <c r="AW231" s="13" t="s">
        <v>33</v>
      </c>
      <c r="AX231" s="13" t="s">
        <v>79</v>
      </c>
      <c r="AY231" s="252" t="s">
        <v>133</v>
      </c>
    </row>
    <row r="232" s="1" customFormat="1" ht="16.5" customHeight="1">
      <c r="B232" s="37"/>
      <c r="C232" s="206" t="s">
        <v>308</v>
      </c>
      <c r="D232" s="206" t="s">
        <v>135</v>
      </c>
      <c r="E232" s="207" t="s">
        <v>368</v>
      </c>
      <c r="F232" s="208" t="s">
        <v>369</v>
      </c>
      <c r="G232" s="209" t="s">
        <v>211</v>
      </c>
      <c r="H232" s="210">
        <v>1274.0630000000001</v>
      </c>
      <c r="I232" s="211"/>
      <c r="J232" s="212">
        <f>ROUND(I232*H232,2)</f>
        <v>0</v>
      </c>
      <c r="K232" s="208" t="s">
        <v>159</v>
      </c>
      <c r="L232" s="42"/>
      <c r="M232" s="213" t="s">
        <v>1</v>
      </c>
      <c r="N232" s="214" t="s">
        <v>43</v>
      </c>
      <c r="O232" s="78"/>
      <c r="P232" s="215">
        <f>O232*H232</f>
        <v>0</v>
      </c>
      <c r="Q232" s="215">
        <v>0</v>
      </c>
      <c r="R232" s="215">
        <f>Q232*H232</f>
        <v>0</v>
      </c>
      <c r="S232" s="215">
        <v>0</v>
      </c>
      <c r="T232" s="216">
        <f>S232*H232</f>
        <v>0</v>
      </c>
      <c r="AR232" s="16" t="s">
        <v>140</v>
      </c>
      <c r="AT232" s="16" t="s">
        <v>135</v>
      </c>
      <c r="AU232" s="16" t="s">
        <v>81</v>
      </c>
      <c r="AY232" s="16" t="s">
        <v>133</v>
      </c>
      <c r="BE232" s="217">
        <f>IF(N232="základní",J232,0)</f>
        <v>0</v>
      </c>
      <c r="BF232" s="217">
        <f>IF(N232="snížená",J232,0)</f>
        <v>0</v>
      </c>
      <c r="BG232" s="217">
        <f>IF(N232="zákl. přenesená",J232,0)</f>
        <v>0</v>
      </c>
      <c r="BH232" s="217">
        <f>IF(N232="sníž. přenesená",J232,0)</f>
        <v>0</v>
      </c>
      <c r="BI232" s="217">
        <f>IF(N232="nulová",J232,0)</f>
        <v>0</v>
      </c>
      <c r="BJ232" s="16" t="s">
        <v>79</v>
      </c>
      <c r="BK232" s="217">
        <f>ROUND(I232*H232,2)</f>
        <v>0</v>
      </c>
      <c r="BL232" s="16" t="s">
        <v>140</v>
      </c>
      <c r="BM232" s="16" t="s">
        <v>1044</v>
      </c>
    </row>
    <row r="233" s="1" customFormat="1">
      <c r="B233" s="37"/>
      <c r="C233" s="38"/>
      <c r="D233" s="218" t="s">
        <v>142</v>
      </c>
      <c r="E233" s="38"/>
      <c r="F233" s="219" t="s">
        <v>369</v>
      </c>
      <c r="G233" s="38"/>
      <c r="H233" s="38"/>
      <c r="I233" s="131"/>
      <c r="J233" s="38"/>
      <c r="K233" s="38"/>
      <c r="L233" s="42"/>
      <c r="M233" s="220"/>
      <c r="N233" s="78"/>
      <c r="O233" s="78"/>
      <c r="P233" s="78"/>
      <c r="Q233" s="78"/>
      <c r="R233" s="78"/>
      <c r="S233" s="78"/>
      <c r="T233" s="79"/>
      <c r="AT233" s="16" t="s">
        <v>142</v>
      </c>
      <c r="AU233" s="16" t="s">
        <v>81</v>
      </c>
    </row>
    <row r="234" s="11" customFormat="1">
      <c r="B234" s="221"/>
      <c r="C234" s="222"/>
      <c r="D234" s="218" t="s">
        <v>144</v>
      </c>
      <c r="E234" s="223" t="s">
        <v>1</v>
      </c>
      <c r="F234" s="224" t="s">
        <v>1045</v>
      </c>
      <c r="G234" s="222"/>
      <c r="H234" s="223" t="s">
        <v>1</v>
      </c>
      <c r="I234" s="225"/>
      <c r="J234" s="222"/>
      <c r="K234" s="222"/>
      <c r="L234" s="226"/>
      <c r="M234" s="227"/>
      <c r="N234" s="228"/>
      <c r="O234" s="228"/>
      <c r="P234" s="228"/>
      <c r="Q234" s="228"/>
      <c r="R234" s="228"/>
      <c r="S234" s="228"/>
      <c r="T234" s="229"/>
      <c r="AT234" s="230" t="s">
        <v>144</v>
      </c>
      <c r="AU234" s="230" t="s">
        <v>81</v>
      </c>
      <c r="AV234" s="11" t="s">
        <v>79</v>
      </c>
      <c r="AW234" s="11" t="s">
        <v>33</v>
      </c>
      <c r="AX234" s="11" t="s">
        <v>72</v>
      </c>
      <c r="AY234" s="230" t="s">
        <v>133</v>
      </c>
    </row>
    <row r="235" s="12" customFormat="1">
      <c r="B235" s="231"/>
      <c r="C235" s="232"/>
      <c r="D235" s="218" t="s">
        <v>144</v>
      </c>
      <c r="E235" s="233" t="s">
        <v>1</v>
      </c>
      <c r="F235" s="234" t="s">
        <v>1046</v>
      </c>
      <c r="G235" s="232"/>
      <c r="H235" s="235">
        <v>43.994</v>
      </c>
      <c r="I235" s="236"/>
      <c r="J235" s="232"/>
      <c r="K235" s="232"/>
      <c r="L235" s="237"/>
      <c r="M235" s="238"/>
      <c r="N235" s="239"/>
      <c r="O235" s="239"/>
      <c r="P235" s="239"/>
      <c r="Q235" s="239"/>
      <c r="R235" s="239"/>
      <c r="S235" s="239"/>
      <c r="T235" s="240"/>
      <c r="AT235" s="241" t="s">
        <v>144</v>
      </c>
      <c r="AU235" s="241" t="s">
        <v>81</v>
      </c>
      <c r="AV235" s="12" t="s">
        <v>81</v>
      </c>
      <c r="AW235" s="12" t="s">
        <v>33</v>
      </c>
      <c r="AX235" s="12" t="s">
        <v>72</v>
      </c>
      <c r="AY235" s="241" t="s">
        <v>133</v>
      </c>
    </row>
    <row r="236" s="11" customFormat="1">
      <c r="B236" s="221"/>
      <c r="C236" s="222"/>
      <c r="D236" s="218" t="s">
        <v>144</v>
      </c>
      <c r="E236" s="223" t="s">
        <v>1</v>
      </c>
      <c r="F236" s="224" t="s">
        <v>1047</v>
      </c>
      <c r="G236" s="222"/>
      <c r="H236" s="223" t="s">
        <v>1</v>
      </c>
      <c r="I236" s="225"/>
      <c r="J236" s="222"/>
      <c r="K236" s="222"/>
      <c r="L236" s="226"/>
      <c r="M236" s="227"/>
      <c r="N236" s="228"/>
      <c r="O236" s="228"/>
      <c r="P236" s="228"/>
      <c r="Q236" s="228"/>
      <c r="R236" s="228"/>
      <c r="S236" s="228"/>
      <c r="T236" s="229"/>
      <c r="AT236" s="230" t="s">
        <v>144</v>
      </c>
      <c r="AU236" s="230" t="s">
        <v>81</v>
      </c>
      <c r="AV236" s="11" t="s">
        <v>79</v>
      </c>
      <c r="AW236" s="11" t="s">
        <v>33</v>
      </c>
      <c r="AX236" s="11" t="s">
        <v>72</v>
      </c>
      <c r="AY236" s="230" t="s">
        <v>133</v>
      </c>
    </row>
    <row r="237" s="12" customFormat="1">
      <c r="B237" s="231"/>
      <c r="C237" s="232"/>
      <c r="D237" s="218" t="s">
        <v>144</v>
      </c>
      <c r="E237" s="233" t="s">
        <v>1</v>
      </c>
      <c r="F237" s="234" t="s">
        <v>1048</v>
      </c>
      <c r="G237" s="232"/>
      <c r="H237" s="235">
        <v>210.19999999999999</v>
      </c>
      <c r="I237" s="236"/>
      <c r="J237" s="232"/>
      <c r="K237" s="232"/>
      <c r="L237" s="237"/>
      <c r="M237" s="238"/>
      <c r="N237" s="239"/>
      <c r="O237" s="239"/>
      <c r="P237" s="239"/>
      <c r="Q237" s="239"/>
      <c r="R237" s="239"/>
      <c r="S237" s="239"/>
      <c r="T237" s="240"/>
      <c r="AT237" s="241" t="s">
        <v>144</v>
      </c>
      <c r="AU237" s="241" t="s">
        <v>81</v>
      </c>
      <c r="AV237" s="12" t="s">
        <v>81</v>
      </c>
      <c r="AW237" s="12" t="s">
        <v>33</v>
      </c>
      <c r="AX237" s="12" t="s">
        <v>72</v>
      </c>
      <c r="AY237" s="241" t="s">
        <v>133</v>
      </c>
    </row>
    <row r="238" s="12" customFormat="1">
      <c r="B238" s="231"/>
      <c r="C238" s="232"/>
      <c r="D238" s="218" t="s">
        <v>144</v>
      </c>
      <c r="E238" s="233" t="s">
        <v>1</v>
      </c>
      <c r="F238" s="234" t="s">
        <v>1049</v>
      </c>
      <c r="G238" s="232"/>
      <c r="H238" s="235">
        <v>475.80000000000001</v>
      </c>
      <c r="I238" s="236"/>
      <c r="J238" s="232"/>
      <c r="K238" s="232"/>
      <c r="L238" s="237"/>
      <c r="M238" s="238"/>
      <c r="N238" s="239"/>
      <c r="O238" s="239"/>
      <c r="P238" s="239"/>
      <c r="Q238" s="239"/>
      <c r="R238" s="239"/>
      <c r="S238" s="239"/>
      <c r="T238" s="240"/>
      <c r="AT238" s="241" t="s">
        <v>144</v>
      </c>
      <c r="AU238" s="241" t="s">
        <v>81</v>
      </c>
      <c r="AV238" s="12" t="s">
        <v>81</v>
      </c>
      <c r="AW238" s="12" t="s">
        <v>33</v>
      </c>
      <c r="AX238" s="12" t="s">
        <v>72</v>
      </c>
      <c r="AY238" s="241" t="s">
        <v>133</v>
      </c>
    </row>
    <row r="239" s="12" customFormat="1">
      <c r="B239" s="231"/>
      <c r="C239" s="232"/>
      <c r="D239" s="218" t="s">
        <v>144</v>
      </c>
      <c r="E239" s="233" t="s">
        <v>1</v>
      </c>
      <c r="F239" s="234" t="s">
        <v>1050</v>
      </c>
      <c r="G239" s="232"/>
      <c r="H239" s="235">
        <v>38.372</v>
      </c>
      <c r="I239" s="236"/>
      <c r="J239" s="232"/>
      <c r="K239" s="232"/>
      <c r="L239" s="237"/>
      <c r="M239" s="238"/>
      <c r="N239" s="239"/>
      <c r="O239" s="239"/>
      <c r="P239" s="239"/>
      <c r="Q239" s="239"/>
      <c r="R239" s="239"/>
      <c r="S239" s="239"/>
      <c r="T239" s="240"/>
      <c r="AT239" s="241" t="s">
        <v>144</v>
      </c>
      <c r="AU239" s="241" t="s">
        <v>81</v>
      </c>
      <c r="AV239" s="12" t="s">
        <v>81</v>
      </c>
      <c r="AW239" s="12" t="s">
        <v>33</v>
      </c>
      <c r="AX239" s="12" t="s">
        <v>72</v>
      </c>
      <c r="AY239" s="241" t="s">
        <v>133</v>
      </c>
    </row>
    <row r="240" s="11" customFormat="1">
      <c r="B240" s="221"/>
      <c r="C240" s="222"/>
      <c r="D240" s="218" t="s">
        <v>144</v>
      </c>
      <c r="E240" s="223" t="s">
        <v>1</v>
      </c>
      <c r="F240" s="224" t="s">
        <v>1051</v>
      </c>
      <c r="G240" s="222"/>
      <c r="H240" s="223" t="s">
        <v>1</v>
      </c>
      <c r="I240" s="225"/>
      <c r="J240" s="222"/>
      <c r="K240" s="222"/>
      <c r="L240" s="226"/>
      <c r="M240" s="227"/>
      <c r="N240" s="228"/>
      <c r="O240" s="228"/>
      <c r="P240" s="228"/>
      <c r="Q240" s="228"/>
      <c r="R240" s="228"/>
      <c r="S240" s="228"/>
      <c r="T240" s="229"/>
      <c r="AT240" s="230" t="s">
        <v>144</v>
      </c>
      <c r="AU240" s="230" t="s">
        <v>81</v>
      </c>
      <c r="AV240" s="11" t="s">
        <v>79</v>
      </c>
      <c r="AW240" s="11" t="s">
        <v>33</v>
      </c>
      <c r="AX240" s="11" t="s">
        <v>72</v>
      </c>
      <c r="AY240" s="230" t="s">
        <v>133</v>
      </c>
    </row>
    <row r="241" s="12" customFormat="1">
      <c r="B241" s="231"/>
      <c r="C241" s="232"/>
      <c r="D241" s="218" t="s">
        <v>144</v>
      </c>
      <c r="E241" s="233" t="s">
        <v>1</v>
      </c>
      <c r="F241" s="234" t="s">
        <v>1052</v>
      </c>
      <c r="G241" s="232"/>
      <c r="H241" s="235">
        <v>45.506999999999998</v>
      </c>
      <c r="I241" s="236"/>
      <c r="J241" s="232"/>
      <c r="K241" s="232"/>
      <c r="L241" s="237"/>
      <c r="M241" s="238"/>
      <c r="N241" s="239"/>
      <c r="O241" s="239"/>
      <c r="P241" s="239"/>
      <c r="Q241" s="239"/>
      <c r="R241" s="239"/>
      <c r="S241" s="239"/>
      <c r="T241" s="240"/>
      <c r="AT241" s="241" t="s">
        <v>144</v>
      </c>
      <c r="AU241" s="241" t="s">
        <v>81</v>
      </c>
      <c r="AV241" s="12" t="s">
        <v>81</v>
      </c>
      <c r="AW241" s="12" t="s">
        <v>33</v>
      </c>
      <c r="AX241" s="12" t="s">
        <v>72</v>
      </c>
      <c r="AY241" s="241" t="s">
        <v>133</v>
      </c>
    </row>
    <row r="242" s="12" customFormat="1">
      <c r="B242" s="231"/>
      <c r="C242" s="232"/>
      <c r="D242" s="218" t="s">
        <v>144</v>
      </c>
      <c r="E242" s="233" t="s">
        <v>1</v>
      </c>
      <c r="F242" s="234" t="s">
        <v>376</v>
      </c>
      <c r="G242" s="232"/>
      <c r="H242" s="235">
        <v>28.555</v>
      </c>
      <c r="I242" s="236"/>
      <c r="J242" s="232"/>
      <c r="K242" s="232"/>
      <c r="L242" s="237"/>
      <c r="M242" s="238"/>
      <c r="N242" s="239"/>
      <c r="O242" s="239"/>
      <c r="P242" s="239"/>
      <c r="Q242" s="239"/>
      <c r="R242" s="239"/>
      <c r="S242" s="239"/>
      <c r="T242" s="240"/>
      <c r="AT242" s="241" t="s">
        <v>144</v>
      </c>
      <c r="AU242" s="241" t="s">
        <v>81</v>
      </c>
      <c r="AV242" s="12" t="s">
        <v>81</v>
      </c>
      <c r="AW242" s="12" t="s">
        <v>33</v>
      </c>
      <c r="AX242" s="12" t="s">
        <v>72</v>
      </c>
      <c r="AY242" s="241" t="s">
        <v>133</v>
      </c>
    </row>
    <row r="243" s="11" customFormat="1">
      <c r="B243" s="221"/>
      <c r="C243" s="222"/>
      <c r="D243" s="218" t="s">
        <v>144</v>
      </c>
      <c r="E243" s="223" t="s">
        <v>1</v>
      </c>
      <c r="F243" s="224" t="s">
        <v>1053</v>
      </c>
      <c r="G243" s="222"/>
      <c r="H243" s="223" t="s">
        <v>1</v>
      </c>
      <c r="I243" s="225"/>
      <c r="J243" s="222"/>
      <c r="K243" s="222"/>
      <c r="L243" s="226"/>
      <c r="M243" s="227"/>
      <c r="N243" s="228"/>
      <c r="O243" s="228"/>
      <c r="P243" s="228"/>
      <c r="Q243" s="228"/>
      <c r="R243" s="228"/>
      <c r="S243" s="228"/>
      <c r="T243" s="229"/>
      <c r="AT243" s="230" t="s">
        <v>144</v>
      </c>
      <c r="AU243" s="230" t="s">
        <v>81</v>
      </c>
      <c r="AV243" s="11" t="s">
        <v>79</v>
      </c>
      <c r="AW243" s="11" t="s">
        <v>33</v>
      </c>
      <c r="AX243" s="11" t="s">
        <v>72</v>
      </c>
      <c r="AY243" s="230" t="s">
        <v>133</v>
      </c>
    </row>
    <row r="244" s="12" customFormat="1">
      <c r="B244" s="231"/>
      <c r="C244" s="232"/>
      <c r="D244" s="218" t="s">
        <v>144</v>
      </c>
      <c r="E244" s="233" t="s">
        <v>1</v>
      </c>
      <c r="F244" s="234" t="s">
        <v>1054</v>
      </c>
      <c r="G244" s="232"/>
      <c r="H244" s="235">
        <v>16.827000000000002</v>
      </c>
      <c r="I244" s="236"/>
      <c r="J244" s="232"/>
      <c r="K244" s="232"/>
      <c r="L244" s="237"/>
      <c r="M244" s="238"/>
      <c r="N244" s="239"/>
      <c r="O244" s="239"/>
      <c r="P244" s="239"/>
      <c r="Q244" s="239"/>
      <c r="R244" s="239"/>
      <c r="S244" s="239"/>
      <c r="T244" s="240"/>
      <c r="AT244" s="241" t="s">
        <v>144</v>
      </c>
      <c r="AU244" s="241" t="s">
        <v>81</v>
      </c>
      <c r="AV244" s="12" t="s">
        <v>81</v>
      </c>
      <c r="AW244" s="12" t="s">
        <v>33</v>
      </c>
      <c r="AX244" s="12" t="s">
        <v>72</v>
      </c>
      <c r="AY244" s="241" t="s">
        <v>133</v>
      </c>
    </row>
    <row r="245" s="12" customFormat="1">
      <c r="B245" s="231"/>
      <c r="C245" s="232"/>
      <c r="D245" s="218" t="s">
        <v>144</v>
      </c>
      <c r="E245" s="233" t="s">
        <v>1</v>
      </c>
      <c r="F245" s="234" t="s">
        <v>1055</v>
      </c>
      <c r="G245" s="232"/>
      <c r="H245" s="235">
        <v>10.15</v>
      </c>
      <c r="I245" s="236"/>
      <c r="J245" s="232"/>
      <c r="K245" s="232"/>
      <c r="L245" s="237"/>
      <c r="M245" s="238"/>
      <c r="N245" s="239"/>
      <c r="O245" s="239"/>
      <c r="P245" s="239"/>
      <c r="Q245" s="239"/>
      <c r="R245" s="239"/>
      <c r="S245" s="239"/>
      <c r="T245" s="240"/>
      <c r="AT245" s="241" t="s">
        <v>144</v>
      </c>
      <c r="AU245" s="241" t="s">
        <v>81</v>
      </c>
      <c r="AV245" s="12" t="s">
        <v>81</v>
      </c>
      <c r="AW245" s="12" t="s">
        <v>33</v>
      </c>
      <c r="AX245" s="12" t="s">
        <v>72</v>
      </c>
      <c r="AY245" s="241" t="s">
        <v>133</v>
      </c>
    </row>
    <row r="246" s="11" customFormat="1">
      <c r="B246" s="221"/>
      <c r="C246" s="222"/>
      <c r="D246" s="218" t="s">
        <v>144</v>
      </c>
      <c r="E246" s="223" t="s">
        <v>1</v>
      </c>
      <c r="F246" s="224" t="s">
        <v>1056</v>
      </c>
      <c r="G246" s="222"/>
      <c r="H246" s="223" t="s">
        <v>1</v>
      </c>
      <c r="I246" s="225"/>
      <c r="J246" s="222"/>
      <c r="K246" s="222"/>
      <c r="L246" s="226"/>
      <c r="M246" s="227"/>
      <c r="N246" s="228"/>
      <c r="O246" s="228"/>
      <c r="P246" s="228"/>
      <c r="Q246" s="228"/>
      <c r="R246" s="228"/>
      <c r="S246" s="228"/>
      <c r="T246" s="229"/>
      <c r="AT246" s="230" t="s">
        <v>144</v>
      </c>
      <c r="AU246" s="230" t="s">
        <v>81</v>
      </c>
      <c r="AV246" s="11" t="s">
        <v>79</v>
      </c>
      <c r="AW246" s="11" t="s">
        <v>33</v>
      </c>
      <c r="AX246" s="11" t="s">
        <v>72</v>
      </c>
      <c r="AY246" s="230" t="s">
        <v>133</v>
      </c>
    </row>
    <row r="247" s="12" customFormat="1">
      <c r="B247" s="231"/>
      <c r="C247" s="232"/>
      <c r="D247" s="218" t="s">
        <v>144</v>
      </c>
      <c r="E247" s="233" t="s">
        <v>1</v>
      </c>
      <c r="F247" s="234" t="s">
        <v>1057</v>
      </c>
      <c r="G247" s="232"/>
      <c r="H247" s="235">
        <v>384.11099999999999</v>
      </c>
      <c r="I247" s="236"/>
      <c r="J247" s="232"/>
      <c r="K247" s="232"/>
      <c r="L247" s="237"/>
      <c r="M247" s="238"/>
      <c r="N247" s="239"/>
      <c r="O247" s="239"/>
      <c r="P247" s="239"/>
      <c r="Q247" s="239"/>
      <c r="R247" s="239"/>
      <c r="S247" s="239"/>
      <c r="T247" s="240"/>
      <c r="AT247" s="241" t="s">
        <v>144</v>
      </c>
      <c r="AU247" s="241" t="s">
        <v>81</v>
      </c>
      <c r="AV247" s="12" t="s">
        <v>81</v>
      </c>
      <c r="AW247" s="12" t="s">
        <v>33</v>
      </c>
      <c r="AX247" s="12" t="s">
        <v>72</v>
      </c>
      <c r="AY247" s="241" t="s">
        <v>133</v>
      </c>
    </row>
    <row r="248" s="11" customFormat="1">
      <c r="B248" s="221"/>
      <c r="C248" s="222"/>
      <c r="D248" s="218" t="s">
        <v>144</v>
      </c>
      <c r="E248" s="223" t="s">
        <v>1</v>
      </c>
      <c r="F248" s="224" t="s">
        <v>1058</v>
      </c>
      <c r="G248" s="222"/>
      <c r="H248" s="223" t="s">
        <v>1</v>
      </c>
      <c r="I248" s="225"/>
      <c r="J248" s="222"/>
      <c r="K248" s="222"/>
      <c r="L248" s="226"/>
      <c r="M248" s="227"/>
      <c r="N248" s="228"/>
      <c r="O248" s="228"/>
      <c r="P248" s="228"/>
      <c r="Q248" s="228"/>
      <c r="R248" s="228"/>
      <c r="S248" s="228"/>
      <c r="T248" s="229"/>
      <c r="AT248" s="230" t="s">
        <v>144</v>
      </c>
      <c r="AU248" s="230" t="s">
        <v>81</v>
      </c>
      <c r="AV248" s="11" t="s">
        <v>79</v>
      </c>
      <c r="AW248" s="11" t="s">
        <v>33</v>
      </c>
      <c r="AX248" s="11" t="s">
        <v>72</v>
      </c>
      <c r="AY248" s="230" t="s">
        <v>133</v>
      </c>
    </row>
    <row r="249" s="12" customFormat="1">
      <c r="B249" s="231"/>
      <c r="C249" s="232"/>
      <c r="D249" s="218" t="s">
        <v>144</v>
      </c>
      <c r="E249" s="233" t="s">
        <v>1</v>
      </c>
      <c r="F249" s="234" t="s">
        <v>1059</v>
      </c>
      <c r="G249" s="232"/>
      <c r="H249" s="235">
        <v>94.093999999999994</v>
      </c>
      <c r="I249" s="236"/>
      <c r="J249" s="232"/>
      <c r="K249" s="232"/>
      <c r="L249" s="237"/>
      <c r="M249" s="238"/>
      <c r="N249" s="239"/>
      <c r="O249" s="239"/>
      <c r="P249" s="239"/>
      <c r="Q249" s="239"/>
      <c r="R249" s="239"/>
      <c r="S249" s="239"/>
      <c r="T249" s="240"/>
      <c r="AT249" s="241" t="s">
        <v>144</v>
      </c>
      <c r="AU249" s="241" t="s">
        <v>81</v>
      </c>
      <c r="AV249" s="12" t="s">
        <v>81</v>
      </c>
      <c r="AW249" s="12" t="s">
        <v>33</v>
      </c>
      <c r="AX249" s="12" t="s">
        <v>72</v>
      </c>
      <c r="AY249" s="241" t="s">
        <v>133</v>
      </c>
    </row>
    <row r="250" s="11" customFormat="1">
      <c r="B250" s="221"/>
      <c r="C250" s="222"/>
      <c r="D250" s="218" t="s">
        <v>144</v>
      </c>
      <c r="E250" s="223" t="s">
        <v>1</v>
      </c>
      <c r="F250" s="224" t="s">
        <v>1060</v>
      </c>
      <c r="G250" s="222"/>
      <c r="H250" s="223" t="s">
        <v>1</v>
      </c>
      <c r="I250" s="225"/>
      <c r="J250" s="222"/>
      <c r="K250" s="222"/>
      <c r="L250" s="226"/>
      <c r="M250" s="227"/>
      <c r="N250" s="228"/>
      <c r="O250" s="228"/>
      <c r="P250" s="228"/>
      <c r="Q250" s="228"/>
      <c r="R250" s="228"/>
      <c r="S250" s="228"/>
      <c r="T250" s="229"/>
      <c r="AT250" s="230" t="s">
        <v>144</v>
      </c>
      <c r="AU250" s="230" t="s">
        <v>81</v>
      </c>
      <c r="AV250" s="11" t="s">
        <v>79</v>
      </c>
      <c r="AW250" s="11" t="s">
        <v>33</v>
      </c>
      <c r="AX250" s="11" t="s">
        <v>72</v>
      </c>
      <c r="AY250" s="230" t="s">
        <v>133</v>
      </c>
    </row>
    <row r="251" s="12" customFormat="1">
      <c r="B251" s="231"/>
      <c r="C251" s="232"/>
      <c r="D251" s="218" t="s">
        <v>144</v>
      </c>
      <c r="E251" s="233" t="s">
        <v>1</v>
      </c>
      <c r="F251" s="234" t="s">
        <v>1061</v>
      </c>
      <c r="G251" s="232"/>
      <c r="H251" s="235">
        <v>26.460000000000001</v>
      </c>
      <c r="I251" s="236"/>
      <c r="J251" s="232"/>
      <c r="K251" s="232"/>
      <c r="L251" s="237"/>
      <c r="M251" s="238"/>
      <c r="N251" s="239"/>
      <c r="O251" s="239"/>
      <c r="P251" s="239"/>
      <c r="Q251" s="239"/>
      <c r="R251" s="239"/>
      <c r="S251" s="239"/>
      <c r="T251" s="240"/>
      <c r="AT251" s="241" t="s">
        <v>144</v>
      </c>
      <c r="AU251" s="241" t="s">
        <v>81</v>
      </c>
      <c r="AV251" s="12" t="s">
        <v>81</v>
      </c>
      <c r="AW251" s="12" t="s">
        <v>33</v>
      </c>
      <c r="AX251" s="12" t="s">
        <v>72</v>
      </c>
      <c r="AY251" s="241" t="s">
        <v>133</v>
      </c>
    </row>
    <row r="252" s="11" customFormat="1">
      <c r="B252" s="221"/>
      <c r="C252" s="222"/>
      <c r="D252" s="218" t="s">
        <v>144</v>
      </c>
      <c r="E252" s="223" t="s">
        <v>1</v>
      </c>
      <c r="F252" s="224" t="s">
        <v>1062</v>
      </c>
      <c r="G252" s="222"/>
      <c r="H252" s="223" t="s">
        <v>1</v>
      </c>
      <c r="I252" s="225"/>
      <c r="J252" s="222"/>
      <c r="K252" s="222"/>
      <c r="L252" s="226"/>
      <c r="M252" s="227"/>
      <c r="N252" s="228"/>
      <c r="O252" s="228"/>
      <c r="P252" s="228"/>
      <c r="Q252" s="228"/>
      <c r="R252" s="228"/>
      <c r="S252" s="228"/>
      <c r="T252" s="229"/>
      <c r="AT252" s="230" t="s">
        <v>144</v>
      </c>
      <c r="AU252" s="230" t="s">
        <v>81</v>
      </c>
      <c r="AV252" s="11" t="s">
        <v>79</v>
      </c>
      <c r="AW252" s="11" t="s">
        <v>33</v>
      </c>
      <c r="AX252" s="11" t="s">
        <v>72</v>
      </c>
      <c r="AY252" s="230" t="s">
        <v>133</v>
      </c>
    </row>
    <row r="253" s="12" customFormat="1">
      <c r="B253" s="231"/>
      <c r="C253" s="232"/>
      <c r="D253" s="218" t="s">
        <v>144</v>
      </c>
      <c r="E253" s="233" t="s">
        <v>1</v>
      </c>
      <c r="F253" s="234" t="s">
        <v>1063</v>
      </c>
      <c r="G253" s="232"/>
      <c r="H253" s="235">
        <v>61.380000000000003</v>
      </c>
      <c r="I253" s="236"/>
      <c r="J253" s="232"/>
      <c r="K253" s="232"/>
      <c r="L253" s="237"/>
      <c r="M253" s="238"/>
      <c r="N253" s="239"/>
      <c r="O253" s="239"/>
      <c r="P253" s="239"/>
      <c r="Q253" s="239"/>
      <c r="R253" s="239"/>
      <c r="S253" s="239"/>
      <c r="T253" s="240"/>
      <c r="AT253" s="241" t="s">
        <v>144</v>
      </c>
      <c r="AU253" s="241" t="s">
        <v>81</v>
      </c>
      <c r="AV253" s="12" t="s">
        <v>81</v>
      </c>
      <c r="AW253" s="12" t="s">
        <v>33</v>
      </c>
      <c r="AX253" s="12" t="s">
        <v>72</v>
      </c>
      <c r="AY253" s="241" t="s">
        <v>133</v>
      </c>
    </row>
    <row r="254" s="11" customFormat="1">
      <c r="B254" s="221"/>
      <c r="C254" s="222"/>
      <c r="D254" s="218" t="s">
        <v>144</v>
      </c>
      <c r="E254" s="223" t="s">
        <v>1</v>
      </c>
      <c r="F254" s="224" t="s">
        <v>1064</v>
      </c>
      <c r="G254" s="222"/>
      <c r="H254" s="223" t="s">
        <v>1</v>
      </c>
      <c r="I254" s="225"/>
      <c r="J254" s="222"/>
      <c r="K254" s="222"/>
      <c r="L254" s="226"/>
      <c r="M254" s="227"/>
      <c r="N254" s="228"/>
      <c r="O254" s="228"/>
      <c r="P254" s="228"/>
      <c r="Q254" s="228"/>
      <c r="R254" s="228"/>
      <c r="S254" s="228"/>
      <c r="T254" s="229"/>
      <c r="AT254" s="230" t="s">
        <v>144</v>
      </c>
      <c r="AU254" s="230" t="s">
        <v>81</v>
      </c>
      <c r="AV254" s="11" t="s">
        <v>79</v>
      </c>
      <c r="AW254" s="11" t="s">
        <v>33</v>
      </c>
      <c r="AX254" s="11" t="s">
        <v>72</v>
      </c>
      <c r="AY254" s="230" t="s">
        <v>133</v>
      </c>
    </row>
    <row r="255" s="12" customFormat="1">
      <c r="B255" s="231"/>
      <c r="C255" s="232"/>
      <c r="D255" s="218" t="s">
        <v>144</v>
      </c>
      <c r="E255" s="233" t="s">
        <v>1</v>
      </c>
      <c r="F255" s="234" t="s">
        <v>1065</v>
      </c>
      <c r="G255" s="232"/>
      <c r="H255" s="235">
        <v>22.890000000000001</v>
      </c>
      <c r="I255" s="236"/>
      <c r="J255" s="232"/>
      <c r="K255" s="232"/>
      <c r="L255" s="237"/>
      <c r="M255" s="238"/>
      <c r="N255" s="239"/>
      <c r="O255" s="239"/>
      <c r="P255" s="239"/>
      <c r="Q255" s="239"/>
      <c r="R255" s="239"/>
      <c r="S255" s="239"/>
      <c r="T255" s="240"/>
      <c r="AT255" s="241" t="s">
        <v>144</v>
      </c>
      <c r="AU255" s="241" t="s">
        <v>81</v>
      </c>
      <c r="AV255" s="12" t="s">
        <v>81</v>
      </c>
      <c r="AW255" s="12" t="s">
        <v>33</v>
      </c>
      <c r="AX255" s="12" t="s">
        <v>72</v>
      </c>
      <c r="AY255" s="241" t="s">
        <v>133</v>
      </c>
    </row>
    <row r="256" s="12" customFormat="1">
      <c r="B256" s="231"/>
      <c r="C256" s="232"/>
      <c r="D256" s="218" t="s">
        <v>144</v>
      </c>
      <c r="E256" s="233" t="s">
        <v>1</v>
      </c>
      <c r="F256" s="234" t="s">
        <v>1066</v>
      </c>
      <c r="G256" s="232"/>
      <c r="H256" s="235">
        <v>48.905999999999999</v>
      </c>
      <c r="I256" s="236"/>
      <c r="J256" s="232"/>
      <c r="K256" s="232"/>
      <c r="L256" s="237"/>
      <c r="M256" s="238"/>
      <c r="N256" s="239"/>
      <c r="O256" s="239"/>
      <c r="P256" s="239"/>
      <c r="Q256" s="239"/>
      <c r="R256" s="239"/>
      <c r="S256" s="239"/>
      <c r="T256" s="240"/>
      <c r="AT256" s="241" t="s">
        <v>144</v>
      </c>
      <c r="AU256" s="241" t="s">
        <v>81</v>
      </c>
      <c r="AV256" s="12" t="s">
        <v>81</v>
      </c>
      <c r="AW256" s="12" t="s">
        <v>33</v>
      </c>
      <c r="AX256" s="12" t="s">
        <v>72</v>
      </c>
      <c r="AY256" s="241" t="s">
        <v>133</v>
      </c>
    </row>
    <row r="257" s="11" customFormat="1">
      <c r="B257" s="221"/>
      <c r="C257" s="222"/>
      <c r="D257" s="218" t="s">
        <v>144</v>
      </c>
      <c r="E257" s="223" t="s">
        <v>1</v>
      </c>
      <c r="F257" s="224" t="s">
        <v>1067</v>
      </c>
      <c r="G257" s="222"/>
      <c r="H257" s="223" t="s">
        <v>1</v>
      </c>
      <c r="I257" s="225"/>
      <c r="J257" s="222"/>
      <c r="K257" s="222"/>
      <c r="L257" s="226"/>
      <c r="M257" s="227"/>
      <c r="N257" s="228"/>
      <c r="O257" s="228"/>
      <c r="P257" s="228"/>
      <c r="Q257" s="228"/>
      <c r="R257" s="228"/>
      <c r="S257" s="228"/>
      <c r="T257" s="229"/>
      <c r="AT257" s="230" t="s">
        <v>144</v>
      </c>
      <c r="AU257" s="230" t="s">
        <v>81</v>
      </c>
      <c r="AV257" s="11" t="s">
        <v>79</v>
      </c>
      <c r="AW257" s="11" t="s">
        <v>33</v>
      </c>
      <c r="AX257" s="11" t="s">
        <v>72</v>
      </c>
      <c r="AY257" s="230" t="s">
        <v>133</v>
      </c>
    </row>
    <row r="258" s="12" customFormat="1">
      <c r="B258" s="231"/>
      <c r="C258" s="232"/>
      <c r="D258" s="218" t="s">
        <v>144</v>
      </c>
      <c r="E258" s="233" t="s">
        <v>1</v>
      </c>
      <c r="F258" s="234" t="s">
        <v>1068</v>
      </c>
      <c r="G258" s="232"/>
      <c r="H258" s="235">
        <v>20.503</v>
      </c>
      <c r="I258" s="236"/>
      <c r="J258" s="232"/>
      <c r="K258" s="232"/>
      <c r="L258" s="237"/>
      <c r="M258" s="238"/>
      <c r="N258" s="239"/>
      <c r="O258" s="239"/>
      <c r="P258" s="239"/>
      <c r="Q258" s="239"/>
      <c r="R258" s="239"/>
      <c r="S258" s="239"/>
      <c r="T258" s="240"/>
      <c r="AT258" s="241" t="s">
        <v>144</v>
      </c>
      <c r="AU258" s="241" t="s">
        <v>81</v>
      </c>
      <c r="AV258" s="12" t="s">
        <v>81</v>
      </c>
      <c r="AW258" s="12" t="s">
        <v>33</v>
      </c>
      <c r="AX258" s="12" t="s">
        <v>72</v>
      </c>
      <c r="AY258" s="241" t="s">
        <v>133</v>
      </c>
    </row>
    <row r="259" s="11" customFormat="1">
      <c r="B259" s="221"/>
      <c r="C259" s="222"/>
      <c r="D259" s="218" t="s">
        <v>144</v>
      </c>
      <c r="E259" s="223" t="s">
        <v>1</v>
      </c>
      <c r="F259" s="224" t="s">
        <v>1069</v>
      </c>
      <c r="G259" s="222"/>
      <c r="H259" s="223" t="s">
        <v>1</v>
      </c>
      <c r="I259" s="225"/>
      <c r="J259" s="222"/>
      <c r="K259" s="222"/>
      <c r="L259" s="226"/>
      <c r="M259" s="227"/>
      <c r="N259" s="228"/>
      <c r="O259" s="228"/>
      <c r="P259" s="228"/>
      <c r="Q259" s="228"/>
      <c r="R259" s="228"/>
      <c r="S259" s="228"/>
      <c r="T259" s="229"/>
      <c r="AT259" s="230" t="s">
        <v>144</v>
      </c>
      <c r="AU259" s="230" t="s">
        <v>81</v>
      </c>
      <c r="AV259" s="11" t="s">
        <v>79</v>
      </c>
      <c r="AW259" s="11" t="s">
        <v>33</v>
      </c>
      <c r="AX259" s="11" t="s">
        <v>72</v>
      </c>
      <c r="AY259" s="230" t="s">
        <v>133</v>
      </c>
    </row>
    <row r="260" s="12" customFormat="1">
      <c r="B260" s="231"/>
      <c r="C260" s="232"/>
      <c r="D260" s="218" t="s">
        <v>144</v>
      </c>
      <c r="E260" s="233" t="s">
        <v>1</v>
      </c>
      <c r="F260" s="234" t="s">
        <v>1070</v>
      </c>
      <c r="G260" s="232"/>
      <c r="H260" s="235">
        <v>40.787999999999997</v>
      </c>
      <c r="I260" s="236"/>
      <c r="J260" s="232"/>
      <c r="K260" s="232"/>
      <c r="L260" s="237"/>
      <c r="M260" s="238"/>
      <c r="N260" s="239"/>
      <c r="O260" s="239"/>
      <c r="P260" s="239"/>
      <c r="Q260" s="239"/>
      <c r="R260" s="239"/>
      <c r="S260" s="239"/>
      <c r="T260" s="240"/>
      <c r="AT260" s="241" t="s">
        <v>144</v>
      </c>
      <c r="AU260" s="241" t="s">
        <v>81</v>
      </c>
      <c r="AV260" s="12" t="s">
        <v>81</v>
      </c>
      <c r="AW260" s="12" t="s">
        <v>33</v>
      </c>
      <c r="AX260" s="12" t="s">
        <v>72</v>
      </c>
      <c r="AY260" s="241" t="s">
        <v>133</v>
      </c>
    </row>
    <row r="261" s="11" customFormat="1">
      <c r="B261" s="221"/>
      <c r="C261" s="222"/>
      <c r="D261" s="218" t="s">
        <v>144</v>
      </c>
      <c r="E261" s="223" t="s">
        <v>1</v>
      </c>
      <c r="F261" s="224" t="s">
        <v>1071</v>
      </c>
      <c r="G261" s="222"/>
      <c r="H261" s="223" t="s">
        <v>1</v>
      </c>
      <c r="I261" s="225"/>
      <c r="J261" s="222"/>
      <c r="K261" s="222"/>
      <c r="L261" s="226"/>
      <c r="M261" s="227"/>
      <c r="N261" s="228"/>
      <c r="O261" s="228"/>
      <c r="P261" s="228"/>
      <c r="Q261" s="228"/>
      <c r="R261" s="228"/>
      <c r="S261" s="228"/>
      <c r="T261" s="229"/>
      <c r="AT261" s="230" t="s">
        <v>144</v>
      </c>
      <c r="AU261" s="230" t="s">
        <v>81</v>
      </c>
      <c r="AV261" s="11" t="s">
        <v>79</v>
      </c>
      <c r="AW261" s="11" t="s">
        <v>33</v>
      </c>
      <c r="AX261" s="11" t="s">
        <v>72</v>
      </c>
      <c r="AY261" s="230" t="s">
        <v>133</v>
      </c>
    </row>
    <row r="262" s="12" customFormat="1">
      <c r="B262" s="231"/>
      <c r="C262" s="232"/>
      <c r="D262" s="218" t="s">
        <v>144</v>
      </c>
      <c r="E262" s="233" t="s">
        <v>1</v>
      </c>
      <c r="F262" s="234" t="s">
        <v>1072</v>
      </c>
      <c r="G262" s="232"/>
      <c r="H262" s="235">
        <v>44.505000000000003</v>
      </c>
      <c r="I262" s="236"/>
      <c r="J262" s="232"/>
      <c r="K262" s="232"/>
      <c r="L262" s="237"/>
      <c r="M262" s="238"/>
      <c r="N262" s="239"/>
      <c r="O262" s="239"/>
      <c r="P262" s="239"/>
      <c r="Q262" s="239"/>
      <c r="R262" s="239"/>
      <c r="S262" s="239"/>
      <c r="T262" s="240"/>
      <c r="AT262" s="241" t="s">
        <v>144</v>
      </c>
      <c r="AU262" s="241" t="s">
        <v>81</v>
      </c>
      <c r="AV262" s="12" t="s">
        <v>81</v>
      </c>
      <c r="AW262" s="12" t="s">
        <v>33</v>
      </c>
      <c r="AX262" s="12" t="s">
        <v>72</v>
      </c>
      <c r="AY262" s="241" t="s">
        <v>133</v>
      </c>
    </row>
    <row r="263" s="11" customFormat="1">
      <c r="B263" s="221"/>
      <c r="C263" s="222"/>
      <c r="D263" s="218" t="s">
        <v>144</v>
      </c>
      <c r="E263" s="223" t="s">
        <v>1</v>
      </c>
      <c r="F263" s="224" t="s">
        <v>396</v>
      </c>
      <c r="G263" s="222"/>
      <c r="H263" s="223" t="s">
        <v>1</v>
      </c>
      <c r="I263" s="225"/>
      <c r="J263" s="222"/>
      <c r="K263" s="222"/>
      <c r="L263" s="226"/>
      <c r="M263" s="227"/>
      <c r="N263" s="228"/>
      <c r="O263" s="228"/>
      <c r="P263" s="228"/>
      <c r="Q263" s="228"/>
      <c r="R263" s="228"/>
      <c r="S263" s="228"/>
      <c r="T263" s="229"/>
      <c r="AT263" s="230" t="s">
        <v>144</v>
      </c>
      <c r="AU263" s="230" t="s">
        <v>81</v>
      </c>
      <c r="AV263" s="11" t="s">
        <v>79</v>
      </c>
      <c r="AW263" s="11" t="s">
        <v>33</v>
      </c>
      <c r="AX263" s="11" t="s">
        <v>72</v>
      </c>
      <c r="AY263" s="230" t="s">
        <v>133</v>
      </c>
    </row>
    <row r="264" s="12" customFormat="1">
      <c r="B264" s="231"/>
      <c r="C264" s="232"/>
      <c r="D264" s="218" t="s">
        <v>144</v>
      </c>
      <c r="E264" s="233" t="s">
        <v>1</v>
      </c>
      <c r="F264" s="234" t="s">
        <v>1073</v>
      </c>
      <c r="G264" s="232"/>
      <c r="H264" s="235">
        <v>85.709000000000003</v>
      </c>
      <c r="I264" s="236"/>
      <c r="J264" s="232"/>
      <c r="K264" s="232"/>
      <c r="L264" s="237"/>
      <c r="M264" s="238"/>
      <c r="N264" s="239"/>
      <c r="O264" s="239"/>
      <c r="P264" s="239"/>
      <c r="Q264" s="239"/>
      <c r="R264" s="239"/>
      <c r="S264" s="239"/>
      <c r="T264" s="240"/>
      <c r="AT264" s="241" t="s">
        <v>144</v>
      </c>
      <c r="AU264" s="241" t="s">
        <v>81</v>
      </c>
      <c r="AV264" s="12" t="s">
        <v>81</v>
      </c>
      <c r="AW264" s="12" t="s">
        <v>33</v>
      </c>
      <c r="AX264" s="12" t="s">
        <v>72</v>
      </c>
      <c r="AY264" s="241" t="s">
        <v>133</v>
      </c>
    </row>
    <row r="265" s="13" customFormat="1">
      <c r="B265" s="242"/>
      <c r="C265" s="243"/>
      <c r="D265" s="218" t="s">
        <v>144</v>
      </c>
      <c r="E265" s="244" t="s">
        <v>1</v>
      </c>
      <c r="F265" s="245" t="s">
        <v>149</v>
      </c>
      <c r="G265" s="243"/>
      <c r="H265" s="246">
        <v>1698.7510000000002</v>
      </c>
      <c r="I265" s="247"/>
      <c r="J265" s="243"/>
      <c r="K265" s="243"/>
      <c r="L265" s="248"/>
      <c r="M265" s="249"/>
      <c r="N265" s="250"/>
      <c r="O265" s="250"/>
      <c r="P265" s="250"/>
      <c r="Q265" s="250"/>
      <c r="R265" s="250"/>
      <c r="S265" s="250"/>
      <c r="T265" s="251"/>
      <c r="AT265" s="252" t="s">
        <v>144</v>
      </c>
      <c r="AU265" s="252" t="s">
        <v>81</v>
      </c>
      <c r="AV265" s="13" t="s">
        <v>140</v>
      </c>
      <c r="AW265" s="13" t="s">
        <v>33</v>
      </c>
      <c r="AX265" s="13" t="s">
        <v>72</v>
      </c>
      <c r="AY265" s="252" t="s">
        <v>133</v>
      </c>
    </row>
    <row r="266" s="12" customFormat="1">
      <c r="B266" s="231"/>
      <c r="C266" s="232"/>
      <c r="D266" s="218" t="s">
        <v>144</v>
      </c>
      <c r="E266" s="233" t="s">
        <v>1</v>
      </c>
      <c r="F266" s="234" t="s">
        <v>1074</v>
      </c>
      <c r="G266" s="232"/>
      <c r="H266" s="235">
        <v>1274.0630000000001</v>
      </c>
      <c r="I266" s="236"/>
      <c r="J266" s="232"/>
      <c r="K266" s="232"/>
      <c r="L266" s="237"/>
      <c r="M266" s="238"/>
      <c r="N266" s="239"/>
      <c r="O266" s="239"/>
      <c r="P266" s="239"/>
      <c r="Q266" s="239"/>
      <c r="R266" s="239"/>
      <c r="S266" s="239"/>
      <c r="T266" s="240"/>
      <c r="AT266" s="241" t="s">
        <v>144</v>
      </c>
      <c r="AU266" s="241" t="s">
        <v>81</v>
      </c>
      <c r="AV266" s="12" t="s">
        <v>81</v>
      </c>
      <c r="AW266" s="12" t="s">
        <v>33</v>
      </c>
      <c r="AX266" s="12" t="s">
        <v>79</v>
      </c>
      <c r="AY266" s="241" t="s">
        <v>133</v>
      </c>
    </row>
    <row r="267" s="1" customFormat="1" ht="16.5" customHeight="1">
      <c r="B267" s="37"/>
      <c r="C267" s="206" t="s">
        <v>313</v>
      </c>
      <c r="D267" s="206" t="s">
        <v>135</v>
      </c>
      <c r="E267" s="207" t="s">
        <v>403</v>
      </c>
      <c r="F267" s="208" t="s">
        <v>404</v>
      </c>
      <c r="G267" s="209" t="s">
        <v>211</v>
      </c>
      <c r="H267" s="210">
        <v>807.75800000000004</v>
      </c>
      <c r="I267" s="211"/>
      <c r="J267" s="212">
        <f>ROUND(I267*H267,2)</f>
        <v>0</v>
      </c>
      <c r="K267" s="208" t="s">
        <v>159</v>
      </c>
      <c r="L267" s="42"/>
      <c r="M267" s="213" t="s">
        <v>1</v>
      </c>
      <c r="N267" s="214" t="s">
        <v>43</v>
      </c>
      <c r="O267" s="78"/>
      <c r="P267" s="215">
        <f>O267*H267</f>
        <v>0</v>
      </c>
      <c r="Q267" s="215">
        <v>0</v>
      </c>
      <c r="R267" s="215">
        <f>Q267*H267</f>
        <v>0</v>
      </c>
      <c r="S267" s="215">
        <v>0</v>
      </c>
      <c r="T267" s="216">
        <f>S267*H267</f>
        <v>0</v>
      </c>
      <c r="AR267" s="16" t="s">
        <v>140</v>
      </c>
      <c r="AT267" s="16" t="s">
        <v>135</v>
      </c>
      <c r="AU267" s="16" t="s">
        <v>81</v>
      </c>
      <c r="AY267" s="16" t="s">
        <v>133</v>
      </c>
      <c r="BE267" s="217">
        <f>IF(N267="základní",J267,0)</f>
        <v>0</v>
      </c>
      <c r="BF267" s="217">
        <f>IF(N267="snížená",J267,0)</f>
        <v>0</v>
      </c>
      <c r="BG267" s="217">
        <f>IF(N267="zákl. přenesená",J267,0)</f>
        <v>0</v>
      </c>
      <c r="BH267" s="217">
        <f>IF(N267="sníž. přenesená",J267,0)</f>
        <v>0</v>
      </c>
      <c r="BI267" s="217">
        <f>IF(N267="nulová",J267,0)</f>
        <v>0</v>
      </c>
      <c r="BJ267" s="16" t="s">
        <v>79</v>
      </c>
      <c r="BK267" s="217">
        <f>ROUND(I267*H267,2)</f>
        <v>0</v>
      </c>
      <c r="BL267" s="16" t="s">
        <v>140</v>
      </c>
      <c r="BM267" s="16" t="s">
        <v>1075</v>
      </c>
    </row>
    <row r="268" s="1" customFormat="1">
      <c r="B268" s="37"/>
      <c r="C268" s="38"/>
      <c r="D268" s="218" t="s">
        <v>142</v>
      </c>
      <c r="E268" s="38"/>
      <c r="F268" s="219" t="s">
        <v>404</v>
      </c>
      <c r="G268" s="38"/>
      <c r="H268" s="38"/>
      <c r="I268" s="131"/>
      <c r="J268" s="38"/>
      <c r="K268" s="38"/>
      <c r="L268" s="42"/>
      <c r="M268" s="220"/>
      <c r="N268" s="78"/>
      <c r="O268" s="78"/>
      <c r="P268" s="78"/>
      <c r="Q268" s="78"/>
      <c r="R268" s="78"/>
      <c r="S268" s="78"/>
      <c r="T268" s="79"/>
      <c r="AT268" s="16" t="s">
        <v>142</v>
      </c>
      <c r="AU268" s="16" t="s">
        <v>81</v>
      </c>
    </row>
    <row r="269" s="11" customFormat="1">
      <c r="B269" s="221"/>
      <c r="C269" s="222"/>
      <c r="D269" s="218" t="s">
        <v>144</v>
      </c>
      <c r="E269" s="223" t="s">
        <v>1</v>
      </c>
      <c r="F269" s="224" t="s">
        <v>1045</v>
      </c>
      <c r="G269" s="222"/>
      <c r="H269" s="223" t="s">
        <v>1</v>
      </c>
      <c r="I269" s="225"/>
      <c r="J269" s="222"/>
      <c r="K269" s="222"/>
      <c r="L269" s="226"/>
      <c r="M269" s="227"/>
      <c r="N269" s="228"/>
      <c r="O269" s="228"/>
      <c r="P269" s="228"/>
      <c r="Q269" s="228"/>
      <c r="R269" s="228"/>
      <c r="S269" s="228"/>
      <c r="T269" s="229"/>
      <c r="AT269" s="230" t="s">
        <v>144</v>
      </c>
      <c r="AU269" s="230" t="s">
        <v>81</v>
      </c>
      <c r="AV269" s="11" t="s">
        <v>79</v>
      </c>
      <c r="AW269" s="11" t="s">
        <v>33</v>
      </c>
      <c r="AX269" s="11" t="s">
        <v>72</v>
      </c>
      <c r="AY269" s="230" t="s">
        <v>133</v>
      </c>
    </row>
    <row r="270" s="12" customFormat="1">
      <c r="B270" s="231"/>
      <c r="C270" s="232"/>
      <c r="D270" s="218" t="s">
        <v>144</v>
      </c>
      <c r="E270" s="233" t="s">
        <v>1</v>
      </c>
      <c r="F270" s="234" t="s">
        <v>1076</v>
      </c>
      <c r="G270" s="232"/>
      <c r="H270" s="235">
        <v>126.806</v>
      </c>
      <c r="I270" s="236"/>
      <c r="J270" s="232"/>
      <c r="K270" s="232"/>
      <c r="L270" s="237"/>
      <c r="M270" s="238"/>
      <c r="N270" s="239"/>
      <c r="O270" s="239"/>
      <c r="P270" s="239"/>
      <c r="Q270" s="239"/>
      <c r="R270" s="239"/>
      <c r="S270" s="239"/>
      <c r="T270" s="240"/>
      <c r="AT270" s="241" t="s">
        <v>144</v>
      </c>
      <c r="AU270" s="241" t="s">
        <v>81</v>
      </c>
      <c r="AV270" s="12" t="s">
        <v>81</v>
      </c>
      <c r="AW270" s="12" t="s">
        <v>33</v>
      </c>
      <c r="AX270" s="12" t="s">
        <v>72</v>
      </c>
      <c r="AY270" s="241" t="s">
        <v>133</v>
      </c>
    </row>
    <row r="271" s="11" customFormat="1">
      <c r="B271" s="221"/>
      <c r="C271" s="222"/>
      <c r="D271" s="218" t="s">
        <v>144</v>
      </c>
      <c r="E271" s="223" t="s">
        <v>1</v>
      </c>
      <c r="F271" s="224" t="s">
        <v>1077</v>
      </c>
      <c r="G271" s="222"/>
      <c r="H271" s="223" t="s">
        <v>1</v>
      </c>
      <c r="I271" s="225"/>
      <c r="J271" s="222"/>
      <c r="K271" s="222"/>
      <c r="L271" s="226"/>
      <c r="M271" s="227"/>
      <c r="N271" s="228"/>
      <c r="O271" s="228"/>
      <c r="P271" s="228"/>
      <c r="Q271" s="228"/>
      <c r="R271" s="228"/>
      <c r="S271" s="228"/>
      <c r="T271" s="229"/>
      <c r="AT271" s="230" t="s">
        <v>144</v>
      </c>
      <c r="AU271" s="230" t="s">
        <v>81</v>
      </c>
      <c r="AV271" s="11" t="s">
        <v>79</v>
      </c>
      <c r="AW271" s="11" t="s">
        <v>33</v>
      </c>
      <c r="AX271" s="11" t="s">
        <v>72</v>
      </c>
      <c r="AY271" s="230" t="s">
        <v>133</v>
      </c>
    </row>
    <row r="272" s="12" customFormat="1">
      <c r="B272" s="231"/>
      <c r="C272" s="232"/>
      <c r="D272" s="218" t="s">
        <v>144</v>
      </c>
      <c r="E272" s="233" t="s">
        <v>1</v>
      </c>
      <c r="F272" s="234" t="s">
        <v>1078</v>
      </c>
      <c r="G272" s="232"/>
      <c r="H272" s="235">
        <v>105.105</v>
      </c>
      <c r="I272" s="236"/>
      <c r="J272" s="232"/>
      <c r="K272" s="232"/>
      <c r="L272" s="237"/>
      <c r="M272" s="238"/>
      <c r="N272" s="239"/>
      <c r="O272" s="239"/>
      <c r="P272" s="239"/>
      <c r="Q272" s="239"/>
      <c r="R272" s="239"/>
      <c r="S272" s="239"/>
      <c r="T272" s="240"/>
      <c r="AT272" s="241" t="s">
        <v>144</v>
      </c>
      <c r="AU272" s="241" t="s">
        <v>81</v>
      </c>
      <c r="AV272" s="12" t="s">
        <v>81</v>
      </c>
      <c r="AW272" s="12" t="s">
        <v>33</v>
      </c>
      <c r="AX272" s="12" t="s">
        <v>72</v>
      </c>
      <c r="AY272" s="241" t="s">
        <v>133</v>
      </c>
    </row>
    <row r="273" s="12" customFormat="1">
      <c r="B273" s="231"/>
      <c r="C273" s="232"/>
      <c r="D273" s="218" t="s">
        <v>144</v>
      </c>
      <c r="E273" s="233" t="s">
        <v>1</v>
      </c>
      <c r="F273" s="234" t="s">
        <v>1079</v>
      </c>
      <c r="G273" s="232"/>
      <c r="H273" s="235">
        <v>43.738999999999997</v>
      </c>
      <c r="I273" s="236"/>
      <c r="J273" s="232"/>
      <c r="K273" s="232"/>
      <c r="L273" s="237"/>
      <c r="M273" s="238"/>
      <c r="N273" s="239"/>
      <c r="O273" s="239"/>
      <c r="P273" s="239"/>
      <c r="Q273" s="239"/>
      <c r="R273" s="239"/>
      <c r="S273" s="239"/>
      <c r="T273" s="240"/>
      <c r="AT273" s="241" t="s">
        <v>144</v>
      </c>
      <c r="AU273" s="241" t="s">
        <v>81</v>
      </c>
      <c r="AV273" s="12" t="s">
        <v>81</v>
      </c>
      <c r="AW273" s="12" t="s">
        <v>33</v>
      </c>
      <c r="AX273" s="12" t="s">
        <v>72</v>
      </c>
      <c r="AY273" s="241" t="s">
        <v>133</v>
      </c>
    </row>
    <row r="274" s="11" customFormat="1">
      <c r="B274" s="221"/>
      <c r="C274" s="222"/>
      <c r="D274" s="218" t="s">
        <v>144</v>
      </c>
      <c r="E274" s="223" t="s">
        <v>1</v>
      </c>
      <c r="F274" s="224" t="s">
        <v>1080</v>
      </c>
      <c r="G274" s="222"/>
      <c r="H274" s="223" t="s">
        <v>1</v>
      </c>
      <c r="I274" s="225"/>
      <c r="J274" s="222"/>
      <c r="K274" s="222"/>
      <c r="L274" s="226"/>
      <c r="M274" s="227"/>
      <c r="N274" s="228"/>
      <c r="O274" s="228"/>
      <c r="P274" s="228"/>
      <c r="Q274" s="228"/>
      <c r="R274" s="228"/>
      <c r="S274" s="228"/>
      <c r="T274" s="229"/>
      <c r="AT274" s="230" t="s">
        <v>144</v>
      </c>
      <c r="AU274" s="230" t="s">
        <v>81</v>
      </c>
      <c r="AV274" s="11" t="s">
        <v>79</v>
      </c>
      <c r="AW274" s="11" t="s">
        <v>33</v>
      </c>
      <c r="AX274" s="11" t="s">
        <v>72</v>
      </c>
      <c r="AY274" s="230" t="s">
        <v>133</v>
      </c>
    </row>
    <row r="275" s="12" customFormat="1">
      <c r="B275" s="231"/>
      <c r="C275" s="232"/>
      <c r="D275" s="218" t="s">
        <v>144</v>
      </c>
      <c r="E275" s="233" t="s">
        <v>1</v>
      </c>
      <c r="F275" s="234" t="s">
        <v>1081</v>
      </c>
      <c r="G275" s="232"/>
      <c r="H275" s="235">
        <v>7.0759999999999996</v>
      </c>
      <c r="I275" s="236"/>
      <c r="J275" s="232"/>
      <c r="K275" s="232"/>
      <c r="L275" s="237"/>
      <c r="M275" s="238"/>
      <c r="N275" s="239"/>
      <c r="O275" s="239"/>
      <c r="P275" s="239"/>
      <c r="Q275" s="239"/>
      <c r="R275" s="239"/>
      <c r="S275" s="239"/>
      <c r="T275" s="240"/>
      <c r="AT275" s="241" t="s">
        <v>144</v>
      </c>
      <c r="AU275" s="241" t="s">
        <v>81</v>
      </c>
      <c r="AV275" s="12" t="s">
        <v>81</v>
      </c>
      <c r="AW275" s="12" t="s">
        <v>33</v>
      </c>
      <c r="AX275" s="12" t="s">
        <v>72</v>
      </c>
      <c r="AY275" s="241" t="s">
        <v>133</v>
      </c>
    </row>
    <row r="276" s="12" customFormat="1">
      <c r="B276" s="231"/>
      <c r="C276" s="232"/>
      <c r="D276" s="218" t="s">
        <v>144</v>
      </c>
      <c r="E276" s="233" t="s">
        <v>1</v>
      </c>
      <c r="F276" s="234" t="s">
        <v>1082</v>
      </c>
      <c r="G276" s="232"/>
      <c r="H276" s="235">
        <v>7.2789999999999999</v>
      </c>
      <c r="I276" s="236"/>
      <c r="J276" s="232"/>
      <c r="K276" s="232"/>
      <c r="L276" s="237"/>
      <c r="M276" s="238"/>
      <c r="N276" s="239"/>
      <c r="O276" s="239"/>
      <c r="P276" s="239"/>
      <c r="Q276" s="239"/>
      <c r="R276" s="239"/>
      <c r="S276" s="239"/>
      <c r="T276" s="240"/>
      <c r="AT276" s="241" t="s">
        <v>144</v>
      </c>
      <c r="AU276" s="241" t="s">
        <v>81</v>
      </c>
      <c r="AV276" s="12" t="s">
        <v>81</v>
      </c>
      <c r="AW276" s="12" t="s">
        <v>33</v>
      </c>
      <c r="AX276" s="12" t="s">
        <v>72</v>
      </c>
      <c r="AY276" s="241" t="s">
        <v>133</v>
      </c>
    </row>
    <row r="277" s="12" customFormat="1">
      <c r="B277" s="231"/>
      <c r="C277" s="232"/>
      <c r="D277" s="218" t="s">
        <v>144</v>
      </c>
      <c r="E277" s="233" t="s">
        <v>1</v>
      </c>
      <c r="F277" s="234" t="s">
        <v>1083</v>
      </c>
      <c r="G277" s="232"/>
      <c r="H277" s="235">
        <v>19.271999999999998</v>
      </c>
      <c r="I277" s="236"/>
      <c r="J277" s="232"/>
      <c r="K277" s="232"/>
      <c r="L277" s="237"/>
      <c r="M277" s="238"/>
      <c r="N277" s="239"/>
      <c r="O277" s="239"/>
      <c r="P277" s="239"/>
      <c r="Q277" s="239"/>
      <c r="R277" s="239"/>
      <c r="S277" s="239"/>
      <c r="T277" s="240"/>
      <c r="AT277" s="241" t="s">
        <v>144</v>
      </c>
      <c r="AU277" s="241" t="s">
        <v>81</v>
      </c>
      <c r="AV277" s="12" t="s">
        <v>81</v>
      </c>
      <c r="AW277" s="12" t="s">
        <v>33</v>
      </c>
      <c r="AX277" s="12" t="s">
        <v>72</v>
      </c>
      <c r="AY277" s="241" t="s">
        <v>133</v>
      </c>
    </row>
    <row r="278" s="12" customFormat="1">
      <c r="B278" s="231"/>
      <c r="C278" s="232"/>
      <c r="D278" s="218" t="s">
        <v>144</v>
      </c>
      <c r="E278" s="233" t="s">
        <v>1</v>
      </c>
      <c r="F278" s="234" t="s">
        <v>1084</v>
      </c>
      <c r="G278" s="232"/>
      <c r="H278" s="235">
        <v>68.525999999999996</v>
      </c>
      <c r="I278" s="236"/>
      <c r="J278" s="232"/>
      <c r="K278" s="232"/>
      <c r="L278" s="237"/>
      <c r="M278" s="238"/>
      <c r="N278" s="239"/>
      <c r="O278" s="239"/>
      <c r="P278" s="239"/>
      <c r="Q278" s="239"/>
      <c r="R278" s="239"/>
      <c r="S278" s="239"/>
      <c r="T278" s="240"/>
      <c r="AT278" s="241" t="s">
        <v>144</v>
      </c>
      <c r="AU278" s="241" t="s">
        <v>81</v>
      </c>
      <c r="AV278" s="12" t="s">
        <v>81</v>
      </c>
      <c r="AW278" s="12" t="s">
        <v>33</v>
      </c>
      <c r="AX278" s="12" t="s">
        <v>72</v>
      </c>
      <c r="AY278" s="241" t="s">
        <v>133</v>
      </c>
    </row>
    <row r="279" s="11" customFormat="1">
      <c r="B279" s="221"/>
      <c r="C279" s="222"/>
      <c r="D279" s="218" t="s">
        <v>144</v>
      </c>
      <c r="E279" s="223" t="s">
        <v>1</v>
      </c>
      <c r="F279" s="224" t="s">
        <v>1085</v>
      </c>
      <c r="G279" s="222"/>
      <c r="H279" s="223" t="s">
        <v>1</v>
      </c>
      <c r="I279" s="225"/>
      <c r="J279" s="222"/>
      <c r="K279" s="222"/>
      <c r="L279" s="226"/>
      <c r="M279" s="227"/>
      <c r="N279" s="228"/>
      <c r="O279" s="228"/>
      <c r="P279" s="228"/>
      <c r="Q279" s="228"/>
      <c r="R279" s="228"/>
      <c r="S279" s="228"/>
      <c r="T279" s="229"/>
      <c r="AT279" s="230" t="s">
        <v>144</v>
      </c>
      <c r="AU279" s="230" t="s">
        <v>81</v>
      </c>
      <c r="AV279" s="11" t="s">
        <v>79</v>
      </c>
      <c r="AW279" s="11" t="s">
        <v>33</v>
      </c>
      <c r="AX279" s="11" t="s">
        <v>72</v>
      </c>
      <c r="AY279" s="230" t="s">
        <v>133</v>
      </c>
    </row>
    <row r="280" s="12" customFormat="1">
      <c r="B280" s="231"/>
      <c r="C280" s="232"/>
      <c r="D280" s="218" t="s">
        <v>144</v>
      </c>
      <c r="E280" s="233" t="s">
        <v>1</v>
      </c>
      <c r="F280" s="234" t="s">
        <v>1086</v>
      </c>
      <c r="G280" s="232"/>
      <c r="H280" s="235">
        <v>14.94</v>
      </c>
      <c r="I280" s="236"/>
      <c r="J280" s="232"/>
      <c r="K280" s="232"/>
      <c r="L280" s="237"/>
      <c r="M280" s="238"/>
      <c r="N280" s="239"/>
      <c r="O280" s="239"/>
      <c r="P280" s="239"/>
      <c r="Q280" s="239"/>
      <c r="R280" s="239"/>
      <c r="S280" s="239"/>
      <c r="T280" s="240"/>
      <c r="AT280" s="241" t="s">
        <v>144</v>
      </c>
      <c r="AU280" s="241" t="s">
        <v>81</v>
      </c>
      <c r="AV280" s="12" t="s">
        <v>81</v>
      </c>
      <c r="AW280" s="12" t="s">
        <v>33</v>
      </c>
      <c r="AX280" s="12" t="s">
        <v>72</v>
      </c>
      <c r="AY280" s="241" t="s">
        <v>133</v>
      </c>
    </row>
    <row r="281" s="12" customFormat="1">
      <c r="B281" s="231"/>
      <c r="C281" s="232"/>
      <c r="D281" s="218" t="s">
        <v>144</v>
      </c>
      <c r="E281" s="233" t="s">
        <v>1</v>
      </c>
      <c r="F281" s="234" t="s">
        <v>1087</v>
      </c>
      <c r="G281" s="232"/>
      <c r="H281" s="235">
        <v>13.272</v>
      </c>
      <c r="I281" s="236"/>
      <c r="J281" s="232"/>
      <c r="K281" s="232"/>
      <c r="L281" s="237"/>
      <c r="M281" s="238"/>
      <c r="N281" s="239"/>
      <c r="O281" s="239"/>
      <c r="P281" s="239"/>
      <c r="Q281" s="239"/>
      <c r="R281" s="239"/>
      <c r="S281" s="239"/>
      <c r="T281" s="240"/>
      <c r="AT281" s="241" t="s">
        <v>144</v>
      </c>
      <c r="AU281" s="241" t="s">
        <v>81</v>
      </c>
      <c r="AV281" s="12" t="s">
        <v>81</v>
      </c>
      <c r="AW281" s="12" t="s">
        <v>33</v>
      </c>
      <c r="AX281" s="12" t="s">
        <v>72</v>
      </c>
      <c r="AY281" s="241" t="s">
        <v>133</v>
      </c>
    </row>
    <row r="282" s="11" customFormat="1">
      <c r="B282" s="221"/>
      <c r="C282" s="222"/>
      <c r="D282" s="218" t="s">
        <v>144</v>
      </c>
      <c r="E282" s="223" t="s">
        <v>1</v>
      </c>
      <c r="F282" s="224" t="s">
        <v>1088</v>
      </c>
      <c r="G282" s="222"/>
      <c r="H282" s="223" t="s">
        <v>1</v>
      </c>
      <c r="I282" s="225"/>
      <c r="J282" s="222"/>
      <c r="K282" s="222"/>
      <c r="L282" s="226"/>
      <c r="M282" s="227"/>
      <c r="N282" s="228"/>
      <c r="O282" s="228"/>
      <c r="P282" s="228"/>
      <c r="Q282" s="228"/>
      <c r="R282" s="228"/>
      <c r="S282" s="228"/>
      <c r="T282" s="229"/>
      <c r="AT282" s="230" t="s">
        <v>144</v>
      </c>
      <c r="AU282" s="230" t="s">
        <v>81</v>
      </c>
      <c r="AV282" s="11" t="s">
        <v>79</v>
      </c>
      <c r="AW282" s="11" t="s">
        <v>33</v>
      </c>
      <c r="AX282" s="11" t="s">
        <v>72</v>
      </c>
      <c r="AY282" s="230" t="s">
        <v>133</v>
      </c>
    </row>
    <row r="283" s="12" customFormat="1">
      <c r="B283" s="231"/>
      <c r="C283" s="232"/>
      <c r="D283" s="218" t="s">
        <v>144</v>
      </c>
      <c r="E283" s="233" t="s">
        <v>1</v>
      </c>
      <c r="F283" s="234" t="s">
        <v>1089</v>
      </c>
      <c r="G283" s="232"/>
      <c r="H283" s="235">
        <v>246.52799999999999</v>
      </c>
      <c r="I283" s="236"/>
      <c r="J283" s="232"/>
      <c r="K283" s="232"/>
      <c r="L283" s="237"/>
      <c r="M283" s="238"/>
      <c r="N283" s="239"/>
      <c r="O283" s="239"/>
      <c r="P283" s="239"/>
      <c r="Q283" s="239"/>
      <c r="R283" s="239"/>
      <c r="S283" s="239"/>
      <c r="T283" s="240"/>
      <c r="AT283" s="241" t="s">
        <v>144</v>
      </c>
      <c r="AU283" s="241" t="s">
        <v>81</v>
      </c>
      <c r="AV283" s="12" t="s">
        <v>81</v>
      </c>
      <c r="AW283" s="12" t="s">
        <v>33</v>
      </c>
      <c r="AX283" s="12" t="s">
        <v>72</v>
      </c>
      <c r="AY283" s="241" t="s">
        <v>133</v>
      </c>
    </row>
    <row r="284" s="12" customFormat="1">
      <c r="B284" s="231"/>
      <c r="C284" s="232"/>
      <c r="D284" s="218" t="s">
        <v>144</v>
      </c>
      <c r="E284" s="233" t="s">
        <v>1</v>
      </c>
      <c r="F284" s="234" t="s">
        <v>1090</v>
      </c>
      <c r="G284" s="232"/>
      <c r="H284" s="235">
        <v>47.058</v>
      </c>
      <c r="I284" s="236"/>
      <c r="J284" s="232"/>
      <c r="K284" s="232"/>
      <c r="L284" s="237"/>
      <c r="M284" s="238"/>
      <c r="N284" s="239"/>
      <c r="O284" s="239"/>
      <c r="P284" s="239"/>
      <c r="Q284" s="239"/>
      <c r="R284" s="239"/>
      <c r="S284" s="239"/>
      <c r="T284" s="240"/>
      <c r="AT284" s="241" t="s">
        <v>144</v>
      </c>
      <c r="AU284" s="241" t="s">
        <v>81</v>
      </c>
      <c r="AV284" s="12" t="s">
        <v>81</v>
      </c>
      <c r="AW284" s="12" t="s">
        <v>33</v>
      </c>
      <c r="AX284" s="12" t="s">
        <v>72</v>
      </c>
      <c r="AY284" s="241" t="s">
        <v>133</v>
      </c>
    </row>
    <row r="285" s="11" customFormat="1">
      <c r="B285" s="221"/>
      <c r="C285" s="222"/>
      <c r="D285" s="218" t="s">
        <v>144</v>
      </c>
      <c r="E285" s="223" t="s">
        <v>1</v>
      </c>
      <c r="F285" s="224" t="s">
        <v>1091</v>
      </c>
      <c r="G285" s="222"/>
      <c r="H285" s="223" t="s">
        <v>1</v>
      </c>
      <c r="I285" s="225"/>
      <c r="J285" s="222"/>
      <c r="K285" s="222"/>
      <c r="L285" s="226"/>
      <c r="M285" s="227"/>
      <c r="N285" s="228"/>
      <c r="O285" s="228"/>
      <c r="P285" s="228"/>
      <c r="Q285" s="228"/>
      <c r="R285" s="228"/>
      <c r="S285" s="228"/>
      <c r="T285" s="229"/>
      <c r="AT285" s="230" t="s">
        <v>144</v>
      </c>
      <c r="AU285" s="230" t="s">
        <v>81</v>
      </c>
      <c r="AV285" s="11" t="s">
        <v>79</v>
      </c>
      <c r="AW285" s="11" t="s">
        <v>33</v>
      </c>
      <c r="AX285" s="11" t="s">
        <v>72</v>
      </c>
      <c r="AY285" s="230" t="s">
        <v>133</v>
      </c>
    </row>
    <row r="286" s="12" customFormat="1">
      <c r="B286" s="231"/>
      <c r="C286" s="232"/>
      <c r="D286" s="218" t="s">
        <v>144</v>
      </c>
      <c r="E286" s="233" t="s">
        <v>1</v>
      </c>
      <c r="F286" s="234" t="s">
        <v>1092</v>
      </c>
      <c r="G286" s="232"/>
      <c r="H286" s="235">
        <v>148.05000000000001</v>
      </c>
      <c r="I286" s="236"/>
      <c r="J286" s="232"/>
      <c r="K286" s="232"/>
      <c r="L286" s="237"/>
      <c r="M286" s="238"/>
      <c r="N286" s="239"/>
      <c r="O286" s="239"/>
      <c r="P286" s="239"/>
      <c r="Q286" s="239"/>
      <c r="R286" s="239"/>
      <c r="S286" s="239"/>
      <c r="T286" s="240"/>
      <c r="AT286" s="241" t="s">
        <v>144</v>
      </c>
      <c r="AU286" s="241" t="s">
        <v>81</v>
      </c>
      <c r="AV286" s="12" t="s">
        <v>81</v>
      </c>
      <c r="AW286" s="12" t="s">
        <v>33</v>
      </c>
      <c r="AX286" s="12" t="s">
        <v>72</v>
      </c>
      <c r="AY286" s="241" t="s">
        <v>133</v>
      </c>
    </row>
    <row r="287" s="11" customFormat="1">
      <c r="B287" s="221"/>
      <c r="C287" s="222"/>
      <c r="D287" s="218" t="s">
        <v>144</v>
      </c>
      <c r="E287" s="223" t="s">
        <v>1</v>
      </c>
      <c r="F287" s="224" t="s">
        <v>1093</v>
      </c>
      <c r="G287" s="222"/>
      <c r="H287" s="223" t="s">
        <v>1</v>
      </c>
      <c r="I287" s="225"/>
      <c r="J287" s="222"/>
      <c r="K287" s="222"/>
      <c r="L287" s="226"/>
      <c r="M287" s="227"/>
      <c r="N287" s="228"/>
      <c r="O287" s="228"/>
      <c r="P287" s="228"/>
      <c r="Q287" s="228"/>
      <c r="R287" s="228"/>
      <c r="S287" s="228"/>
      <c r="T287" s="229"/>
      <c r="AT287" s="230" t="s">
        <v>144</v>
      </c>
      <c r="AU287" s="230" t="s">
        <v>81</v>
      </c>
      <c r="AV287" s="11" t="s">
        <v>79</v>
      </c>
      <c r="AW287" s="11" t="s">
        <v>33</v>
      </c>
      <c r="AX287" s="11" t="s">
        <v>72</v>
      </c>
      <c r="AY287" s="230" t="s">
        <v>133</v>
      </c>
    </row>
    <row r="288" s="12" customFormat="1">
      <c r="B288" s="231"/>
      <c r="C288" s="232"/>
      <c r="D288" s="218" t="s">
        <v>144</v>
      </c>
      <c r="E288" s="233" t="s">
        <v>1</v>
      </c>
      <c r="F288" s="234" t="s">
        <v>1094</v>
      </c>
      <c r="G288" s="232"/>
      <c r="H288" s="235">
        <v>145.40799999999999</v>
      </c>
      <c r="I288" s="236"/>
      <c r="J288" s="232"/>
      <c r="K288" s="232"/>
      <c r="L288" s="237"/>
      <c r="M288" s="238"/>
      <c r="N288" s="239"/>
      <c r="O288" s="239"/>
      <c r="P288" s="239"/>
      <c r="Q288" s="239"/>
      <c r="R288" s="239"/>
      <c r="S288" s="239"/>
      <c r="T288" s="240"/>
      <c r="AT288" s="241" t="s">
        <v>144</v>
      </c>
      <c r="AU288" s="241" t="s">
        <v>81</v>
      </c>
      <c r="AV288" s="12" t="s">
        <v>81</v>
      </c>
      <c r="AW288" s="12" t="s">
        <v>33</v>
      </c>
      <c r="AX288" s="12" t="s">
        <v>72</v>
      </c>
      <c r="AY288" s="241" t="s">
        <v>133</v>
      </c>
    </row>
    <row r="289" s="11" customFormat="1">
      <c r="B289" s="221"/>
      <c r="C289" s="222"/>
      <c r="D289" s="218" t="s">
        <v>144</v>
      </c>
      <c r="E289" s="223" t="s">
        <v>1</v>
      </c>
      <c r="F289" s="224" t="s">
        <v>396</v>
      </c>
      <c r="G289" s="222"/>
      <c r="H289" s="223" t="s">
        <v>1</v>
      </c>
      <c r="I289" s="225"/>
      <c r="J289" s="222"/>
      <c r="K289" s="222"/>
      <c r="L289" s="226"/>
      <c r="M289" s="227"/>
      <c r="N289" s="228"/>
      <c r="O289" s="228"/>
      <c r="P289" s="228"/>
      <c r="Q289" s="228"/>
      <c r="R289" s="228"/>
      <c r="S289" s="228"/>
      <c r="T289" s="229"/>
      <c r="AT289" s="230" t="s">
        <v>144</v>
      </c>
      <c r="AU289" s="230" t="s">
        <v>81</v>
      </c>
      <c r="AV289" s="11" t="s">
        <v>79</v>
      </c>
      <c r="AW289" s="11" t="s">
        <v>33</v>
      </c>
      <c r="AX289" s="11" t="s">
        <v>72</v>
      </c>
      <c r="AY289" s="230" t="s">
        <v>133</v>
      </c>
    </row>
    <row r="290" s="12" customFormat="1">
      <c r="B290" s="231"/>
      <c r="C290" s="232"/>
      <c r="D290" s="218" t="s">
        <v>144</v>
      </c>
      <c r="E290" s="233" t="s">
        <v>1</v>
      </c>
      <c r="F290" s="234" t="s">
        <v>1095</v>
      </c>
      <c r="G290" s="232"/>
      <c r="H290" s="235">
        <v>83.951999999999998</v>
      </c>
      <c r="I290" s="236"/>
      <c r="J290" s="232"/>
      <c r="K290" s="232"/>
      <c r="L290" s="237"/>
      <c r="M290" s="238"/>
      <c r="N290" s="239"/>
      <c r="O290" s="239"/>
      <c r="P290" s="239"/>
      <c r="Q290" s="239"/>
      <c r="R290" s="239"/>
      <c r="S290" s="239"/>
      <c r="T290" s="240"/>
      <c r="AT290" s="241" t="s">
        <v>144</v>
      </c>
      <c r="AU290" s="241" t="s">
        <v>81</v>
      </c>
      <c r="AV290" s="12" t="s">
        <v>81</v>
      </c>
      <c r="AW290" s="12" t="s">
        <v>33</v>
      </c>
      <c r="AX290" s="12" t="s">
        <v>72</v>
      </c>
      <c r="AY290" s="241" t="s">
        <v>133</v>
      </c>
    </row>
    <row r="291" s="13" customFormat="1">
      <c r="B291" s="242"/>
      <c r="C291" s="243"/>
      <c r="D291" s="218" t="s">
        <v>144</v>
      </c>
      <c r="E291" s="244" t="s">
        <v>1</v>
      </c>
      <c r="F291" s="245" t="s">
        <v>149</v>
      </c>
      <c r="G291" s="243"/>
      <c r="H291" s="246">
        <v>1077.011</v>
      </c>
      <c r="I291" s="247"/>
      <c r="J291" s="243"/>
      <c r="K291" s="243"/>
      <c r="L291" s="248"/>
      <c r="M291" s="249"/>
      <c r="N291" s="250"/>
      <c r="O291" s="250"/>
      <c r="P291" s="250"/>
      <c r="Q291" s="250"/>
      <c r="R291" s="250"/>
      <c r="S291" s="250"/>
      <c r="T291" s="251"/>
      <c r="AT291" s="252" t="s">
        <v>144</v>
      </c>
      <c r="AU291" s="252" t="s">
        <v>81</v>
      </c>
      <c r="AV291" s="13" t="s">
        <v>140</v>
      </c>
      <c r="AW291" s="13" t="s">
        <v>33</v>
      </c>
      <c r="AX291" s="13" t="s">
        <v>72</v>
      </c>
      <c r="AY291" s="252" t="s">
        <v>133</v>
      </c>
    </row>
    <row r="292" s="12" customFormat="1">
      <c r="B292" s="231"/>
      <c r="C292" s="232"/>
      <c r="D292" s="218" t="s">
        <v>144</v>
      </c>
      <c r="E292" s="233" t="s">
        <v>1</v>
      </c>
      <c r="F292" s="234" t="s">
        <v>1096</v>
      </c>
      <c r="G292" s="232"/>
      <c r="H292" s="235">
        <v>807.75800000000004</v>
      </c>
      <c r="I292" s="236"/>
      <c r="J292" s="232"/>
      <c r="K292" s="232"/>
      <c r="L292" s="237"/>
      <c r="M292" s="238"/>
      <c r="N292" s="239"/>
      <c r="O292" s="239"/>
      <c r="P292" s="239"/>
      <c r="Q292" s="239"/>
      <c r="R292" s="239"/>
      <c r="S292" s="239"/>
      <c r="T292" s="240"/>
      <c r="AT292" s="241" t="s">
        <v>144</v>
      </c>
      <c r="AU292" s="241" t="s">
        <v>81</v>
      </c>
      <c r="AV292" s="12" t="s">
        <v>81</v>
      </c>
      <c r="AW292" s="12" t="s">
        <v>33</v>
      </c>
      <c r="AX292" s="12" t="s">
        <v>79</v>
      </c>
      <c r="AY292" s="241" t="s">
        <v>133</v>
      </c>
    </row>
    <row r="293" s="1" customFormat="1" ht="16.5" customHeight="1">
      <c r="B293" s="37"/>
      <c r="C293" s="206" t="s">
        <v>317</v>
      </c>
      <c r="D293" s="206" t="s">
        <v>135</v>
      </c>
      <c r="E293" s="207" t="s">
        <v>436</v>
      </c>
      <c r="F293" s="208" t="s">
        <v>437</v>
      </c>
      <c r="G293" s="209" t="s">
        <v>211</v>
      </c>
      <c r="H293" s="210">
        <v>424.68799999999999</v>
      </c>
      <c r="I293" s="211"/>
      <c r="J293" s="212">
        <f>ROUND(I293*H293,2)</f>
        <v>0</v>
      </c>
      <c r="K293" s="208" t="s">
        <v>159</v>
      </c>
      <c r="L293" s="42"/>
      <c r="M293" s="213" t="s">
        <v>1</v>
      </c>
      <c r="N293" s="214" t="s">
        <v>43</v>
      </c>
      <c r="O293" s="78"/>
      <c r="P293" s="215">
        <f>O293*H293</f>
        <v>0</v>
      </c>
      <c r="Q293" s="215">
        <v>0</v>
      </c>
      <c r="R293" s="215">
        <f>Q293*H293</f>
        <v>0</v>
      </c>
      <c r="S293" s="215">
        <v>0</v>
      </c>
      <c r="T293" s="216">
        <f>S293*H293</f>
        <v>0</v>
      </c>
      <c r="AR293" s="16" t="s">
        <v>140</v>
      </c>
      <c r="AT293" s="16" t="s">
        <v>135</v>
      </c>
      <c r="AU293" s="16" t="s">
        <v>81</v>
      </c>
      <c r="AY293" s="16" t="s">
        <v>133</v>
      </c>
      <c r="BE293" s="217">
        <f>IF(N293="základní",J293,0)</f>
        <v>0</v>
      </c>
      <c r="BF293" s="217">
        <f>IF(N293="snížená",J293,0)</f>
        <v>0</v>
      </c>
      <c r="BG293" s="217">
        <f>IF(N293="zákl. přenesená",J293,0)</f>
        <v>0</v>
      </c>
      <c r="BH293" s="217">
        <f>IF(N293="sníž. přenesená",J293,0)</f>
        <v>0</v>
      </c>
      <c r="BI293" s="217">
        <f>IF(N293="nulová",J293,0)</f>
        <v>0</v>
      </c>
      <c r="BJ293" s="16" t="s">
        <v>79</v>
      </c>
      <c r="BK293" s="217">
        <f>ROUND(I293*H293,2)</f>
        <v>0</v>
      </c>
      <c r="BL293" s="16" t="s">
        <v>140</v>
      </c>
      <c r="BM293" s="16" t="s">
        <v>1097</v>
      </c>
    </row>
    <row r="294" s="1" customFormat="1">
      <c r="B294" s="37"/>
      <c r="C294" s="38"/>
      <c r="D294" s="218" t="s">
        <v>142</v>
      </c>
      <c r="E294" s="38"/>
      <c r="F294" s="219" t="s">
        <v>437</v>
      </c>
      <c r="G294" s="38"/>
      <c r="H294" s="38"/>
      <c r="I294" s="131"/>
      <c r="J294" s="38"/>
      <c r="K294" s="38"/>
      <c r="L294" s="42"/>
      <c r="M294" s="220"/>
      <c r="N294" s="78"/>
      <c r="O294" s="78"/>
      <c r="P294" s="78"/>
      <c r="Q294" s="78"/>
      <c r="R294" s="78"/>
      <c r="S294" s="78"/>
      <c r="T294" s="79"/>
      <c r="AT294" s="16" t="s">
        <v>142</v>
      </c>
      <c r="AU294" s="16" t="s">
        <v>81</v>
      </c>
    </row>
    <row r="295" s="11" customFormat="1">
      <c r="B295" s="221"/>
      <c r="C295" s="222"/>
      <c r="D295" s="218" t="s">
        <v>144</v>
      </c>
      <c r="E295" s="223" t="s">
        <v>1</v>
      </c>
      <c r="F295" s="224" t="s">
        <v>1045</v>
      </c>
      <c r="G295" s="222"/>
      <c r="H295" s="223" t="s">
        <v>1</v>
      </c>
      <c r="I295" s="225"/>
      <c r="J295" s="222"/>
      <c r="K295" s="222"/>
      <c r="L295" s="226"/>
      <c r="M295" s="227"/>
      <c r="N295" s="228"/>
      <c r="O295" s="228"/>
      <c r="P295" s="228"/>
      <c r="Q295" s="228"/>
      <c r="R295" s="228"/>
      <c r="S295" s="228"/>
      <c r="T295" s="229"/>
      <c r="AT295" s="230" t="s">
        <v>144</v>
      </c>
      <c r="AU295" s="230" t="s">
        <v>81</v>
      </c>
      <c r="AV295" s="11" t="s">
        <v>79</v>
      </c>
      <c r="AW295" s="11" t="s">
        <v>33</v>
      </c>
      <c r="AX295" s="11" t="s">
        <v>72</v>
      </c>
      <c r="AY295" s="230" t="s">
        <v>133</v>
      </c>
    </row>
    <row r="296" s="12" customFormat="1">
      <c r="B296" s="231"/>
      <c r="C296" s="232"/>
      <c r="D296" s="218" t="s">
        <v>144</v>
      </c>
      <c r="E296" s="233" t="s">
        <v>1</v>
      </c>
      <c r="F296" s="234" t="s">
        <v>1046</v>
      </c>
      <c r="G296" s="232"/>
      <c r="H296" s="235">
        <v>43.994</v>
      </c>
      <c r="I296" s="236"/>
      <c r="J296" s="232"/>
      <c r="K296" s="232"/>
      <c r="L296" s="237"/>
      <c r="M296" s="238"/>
      <c r="N296" s="239"/>
      <c r="O296" s="239"/>
      <c r="P296" s="239"/>
      <c r="Q296" s="239"/>
      <c r="R296" s="239"/>
      <c r="S296" s="239"/>
      <c r="T296" s="240"/>
      <c r="AT296" s="241" t="s">
        <v>144</v>
      </c>
      <c r="AU296" s="241" t="s">
        <v>81</v>
      </c>
      <c r="AV296" s="12" t="s">
        <v>81</v>
      </c>
      <c r="AW296" s="12" t="s">
        <v>33</v>
      </c>
      <c r="AX296" s="12" t="s">
        <v>72</v>
      </c>
      <c r="AY296" s="241" t="s">
        <v>133</v>
      </c>
    </row>
    <row r="297" s="11" customFormat="1">
      <c r="B297" s="221"/>
      <c r="C297" s="222"/>
      <c r="D297" s="218" t="s">
        <v>144</v>
      </c>
      <c r="E297" s="223" t="s">
        <v>1</v>
      </c>
      <c r="F297" s="224" t="s">
        <v>1047</v>
      </c>
      <c r="G297" s="222"/>
      <c r="H297" s="223" t="s">
        <v>1</v>
      </c>
      <c r="I297" s="225"/>
      <c r="J297" s="222"/>
      <c r="K297" s="222"/>
      <c r="L297" s="226"/>
      <c r="M297" s="227"/>
      <c r="N297" s="228"/>
      <c r="O297" s="228"/>
      <c r="P297" s="228"/>
      <c r="Q297" s="228"/>
      <c r="R297" s="228"/>
      <c r="S297" s="228"/>
      <c r="T297" s="229"/>
      <c r="AT297" s="230" t="s">
        <v>144</v>
      </c>
      <c r="AU297" s="230" t="s">
        <v>81</v>
      </c>
      <c r="AV297" s="11" t="s">
        <v>79</v>
      </c>
      <c r="AW297" s="11" t="s">
        <v>33</v>
      </c>
      <c r="AX297" s="11" t="s">
        <v>72</v>
      </c>
      <c r="AY297" s="230" t="s">
        <v>133</v>
      </c>
    </row>
    <row r="298" s="12" customFormat="1">
      <c r="B298" s="231"/>
      <c r="C298" s="232"/>
      <c r="D298" s="218" t="s">
        <v>144</v>
      </c>
      <c r="E298" s="233" t="s">
        <v>1</v>
      </c>
      <c r="F298" s="234" t="s">
        <v>1048</v>
      </c>
      <c r="G298" s="232"/>
      <c r="H298" s="235">
        <v>210.19999999999999</v>
      </c>
      <c r="I298" s="236"/>
      <c r="J298" s="232"/>
      <c r="K298" s="232"/>
      <c r="L298" s="237"/>
      <c r="M298" s="238"/>
      <c r="N298" s="239"/>
      <c r="O298" s="239"/>
      <c r="P298" s="239"/>
      <c r="Q298" s="239"/>
      <c r="R298" s="239"/>
      <c r="S298" s="239"/>
      <c r="T298" s="240"/>
      <c r="AT298" s="241" t="s">
        <v>144</v>
      </c>
      <c r="AU298" s="241" t="s">
        <v>81</v>
      </c>
      <c r="AV298" s="12" t="s">
        <v>81</v>
      </c>
      <c r="AW298" s="12" t="s">
        <v>33</v>
      </c>
      <c r="AX298" s="12" t="s">
        <v>72</v>
      </c>
      <c r="AY298" s="241" t="s">
        <v>133</v>
      </c>
    </row>
    <row r="299" s="12" customFormat="1">
      <c r="B299" s="231"/>
      <c r="C299" s="232"/>
      <c r="D299" s="218" t="s">
        <v>144</v>
      </c>
      <c r="E299" s="233" t="s">
        <v>1</v>
      </c>
      <c r="F299" s="234" t="s">
        <v>1049</v>
      </c>
      <c r="G299" s="232"/>
      <c r="H299" s="235">
        <v>475.80000000000001</v>
      </c>
      <c r="I299" s="236"/>
      <c r="J299" s="232"/>
      <c r="K299" s="232"/>
      <c r="L299" s="237"/>
      <c r="M299" s="238"/>
      <c r="N299" s="239"/>
      <c r="O299" s="239"/>
      <c r="P299" s="239"/>
      <c r="Q299" s="239"/>
      <c r="R299" s="239"/>
      <c r="S299" s="239"/>
      <c r="T299" s="240"/>
      <c r="AT299" s="241" t="s">
        <v>144</v>
      </c>
      <c r="AU299" s="241" t="s">
        <v>81</v>
      </c>
      <c r="AV299" s="12" t="s">
        <v>81</v>
      </c>
      <c r="AW299" s="12" t="s">
        <v>33</v>
      </c>
      <c r="AX299" s="12" t="s">
        <v>72</v>
      </c>
      <c r="AY299" s="241" t="s">
        <v>133</v>
      </c>
    </row>
    <row r="300" s="12" customFormat="1">
      <c r="B300" s="231"/>
      <c r="C300" s="232"/>
      <c r="D300" s="218" t="s">
        <v>144</v>
      </c>
      <c r="E300" s="233" t="s">
        <v>1</v>
      </c>
      <c r="F300" s="234" t="s">
        <v>1050</v>
      </c>
      <c r="G300" s="232"/>
      <c r="H300" s="235">
        <v>38.372</v>
      </c>
      <c r="I300" s="236"/>
      <c r="J300" s="232"/>
      <c r="K300" s="232"/>
      <c r="L300" s="237"/>
      <c r="M300" s="238"/>
      <c r="N300" s="239"/>
      <c r="O300" s="239"/>
      <c r="P300" s="239"/>
      <c r="Q300" s="239"/>
      <c r="R300" s="239"/>
      <c r="S300" s="239"/>
      <c r="T300" s="240"/>
      <c r="AT300" s="241" t="s">
        <v>144</v>
      </c>
      <c r="AU300" s="241" t="s">
        <v>81</v>
      </c>
      <c r="AV300" s="12" t="s">
        <v>81</v>
      </c>
      <c r="AW300" s="12" t="s">
        <v>33</v>
      </c>
      <c r="AX300" s="12" t="s">
        <v>72</v>
      </c>
      <c r="AY300" s="241" t="s">
        <v>133</v>
      </c>
    </row>
    <row r="301" s="11" customFormat="1">
      <c r="B301" s="221"/>
      <c r="C301" s="222"/>
      <c r="D301" s="218" t="s">
        <v>144</v>
      </c>
      <c r="E301" s="223" t="s">
        <v>1</v>
      </c>
      <c r="F301" s="224" t="s">
        <v>1051</v>
      </c>
      <c r="G301" s="222"/>
      <c r="H301" s="223" t="s">
        <v>1</v>
      </c>
      <c r="I301" s="225"/>
      <c r="J301" s="222"/>
      <c r="K301" s="222"/>
      <c r="L301" s="226"/>
      <c r="M301" s="227"/>
      <c r="N301" s="228"/>
      <c r="O301" s="228"/>
      <c r="P301" s="228"/>
      <c r="Q301" s="228"/>
      <c r="R301" s="228"/>
      <c r="S301" s="228"/>
      <c r="T301" s="229"/>
      <c r="AT301" s="230" t="s">
        <v>144</v>
      </c>
      <c r="AU301" s="230" t="s">
        <v>81</v>
      </c>
      <c r="AV301" s="11" t="s">
        <v>79</v>
      </c>
      <c r="AW301" s="11" t="s">
        <v>33</v>
      </c>
      <c r="AX301" s="11" t="s">
        <v>72</v>
      </c>
      <c r="AY301" s="230" t="s">
        <v>133</v>
      </c>
    </row>
    <row r="302" s="12" customFormat="1">
      <c r="B302" s="231"/>
      <c r="C302" s="232"/>
      <c r="D302" s="218" t="s">
        <v>144</v>
      </c>
      <c r="E302" s="233" t="s">
        <v>1</v>
      </c>
      <c r="F302" s="234" t="s">
        <v>1052</v>
      </c>
      <c r="G302" s="232"/>
      <c r="H302" s="235">
        <v>45.506999999999998</v>
      </c>
      <c r="I302" s="236"/>
      <c r="J302" s="232"/>
      <c r="K302" s="232"/>
      <c r="L302" s="237"/>
      <c r="M302" s="238"/>
      <c r="N302" s="239"/>
      <c r="O302" s="239"/>
      <c r="P302" s="239"/>
      <c r="Q302" s="239"/>
      <c r="R302" s="239"/>
      <c r="S302" s="239"/>
      <c r="T302" s="240"/>
      <c r="AT302" s="241" t="s">
        <v>144</v>
      </c>
      <c r="AU302" s="241" t="s">
        <v>81</v>
      </c>
      <c r="AV302" s="12" t="s">
        <v>81</v>
      </c>
      <c r="AW302" s="12" t="s">
        <v>33</v>
      </c>
      <c r="AX302" s="12" t="s">
        <v>72</v>
      </c>
      <c r="AY302" s="241" t="s">
        <v>133</v>
      </c>
    </row>
    <row r="303" s="12" customFormat="1">
      <c r="B303" s="231"/>
      <c r="C303" s="232"/>
      <c r="D303" s="218" t="s">
        <v>144</v>
      </c>
      <c r="E303" s="233" t="s">
        <v>1</v>
      </c>
      <c r="F303" s="234" t="s">
        <v>376</v>
      </c>
      <c r="G303" s="232"/>
      <c r="H303" s="235">
        <v>28.555</v>
      </c>
      <c r="I303" s="236"/>
      <c r="J303" s="232"/>
      <c r="K303" s="232"/>
      <c r="L303" s="237"/>
      <c r="M303" s="238"/>
      <c r="N303" s="239"/>
      <c r="O303" s="239"/>
      <c r="P303" s="239"/>
      <c r="Q303" s="239"/>
      <c r="R303" s="239"/>
      <c r="S303" s="239"/>
      <c r="T303" s="240"/>
      <c r="AT303" s="241" t="s">
        <v>144</v>
      </c>
      <c r="AU303" s="241" t="s">
        <v>81</v>
      </c>
      <c r="AV303" s="12" t="s">
        <v>81</v>
      </c>
      <c r="AW303" s="12" t="s">
        <v>33</v>
      </c>
      <c r="AX303" s="12" t="s">
        <v>72</v>
      </c>
      <c r="AY303" s="241" t="s">
        <v>133</v>
      </c>
    </row>
    <row r="304" s="11" customFormat="1">
      <c r="B304" s="221"/>
      <c r="C304" s="222"/>
      <c r="D304" s="218" t="s">
        <v>144</v>
      </c>
      <c r="E304" s="223" t="s">
        <v>1</v>
      </c>
      <c r="F304" s="224" t="s">
        <v>1053</v>
      </c>
      <c r="G304" s="222"/>
      <c r="H304" s="223" t="s">
        <v>1</v>
      </c>
      <c r="I304" s="225"/>
      <c r="J304" s="222"/>
      <c r="K304" s="222"/>
      <c r="L304" s="226"/>
      <c r="M304" s="227"/>
      <c r="N304" s="228"/>
      <c r="O304" s="228"/>
      <c r="P304" s="228"/>
      <c r="Q304" s="228"/>
      <c r="R304" s="228"/>
      <c r="S304" s="228"/>
      <c r="T304" s="229"/>
      <c r="AT304" s="230" t="s">
        <v>144</v>
      </c>
      <c r="AU304" s="230" t="s">
        <v>81</v>
      </c>
      <c r="AV304" s="11" t="s">
        <v>79</v>
      </c>
      <c r="AW304" s="11" t="s">
        <v>33</v>
      </c>
      <c r="AX304" s="11" t="s">
        <v>72</v>
      </c>
      <c r="AY304" s="230" t="s">
        <v>133</v>
      </c>
    </row>
    <row r="305" s="12" customFormat="1">
      <c r="B305" s="231"/>
      <c r="C305" s="232"/>
      <c r="D305" s="218" t="s">
        <v>144</v>
      </c>
      <c r="E305" s="233" t="s">
        <v>1</v>
      </c>
      <c r="F305" s="234" t="s">
        <v>1054</v>
      </c>
      <c r="G305" s="232"/>
      <c r="H305" s="235">
        <v>16.827000000000002</v>
      </c>
      <c r="I305" s="236"/>
      <c r="J305" s="232"/>
      <c r="K305" s="232"/>
      <c r="L305" s="237"/>
      <c r="M305" s="238"/>
      <c r="N305" s="239"/>
      <c r="O305" s="239"/>
      <c r="P305" s="239"/>
      <c r="Q305" s="239"/>
      <c r="R305" s="239"/>
      <c r="S305" s="239"/>
      <c r="T305" s="240"/>
      <c r="AT305" s="241" t="s">
        <v>144</v>
      </c>
      <c r="AU305" s="241" t="s">
        <v>81</v>
      </c>
      <c r="AV305" s="12" t="s">
        <v>81</v>
      </c>
      <c r="AW305" s="12" t="s">
        <v>33</v>
      </c>
      <c r="AX305" s="12" t="s">
        <v>72</v>
      </c>
      <c r="AY305" s="241" t="s">
        <v>133</v>
      </c>
    </row>
    <row r="306" s="12" customFormat="1">
      <c r="B306" s="231"/>
      <c r="C306" s="232"/>
      <c r="D306" s="218" t="s">
        <v>144</v>
      </c>
      <c r="E306" s="233" t="s">
        <v>1</v>
      </c>
      <c r="F306" s="234" t="s">
        <v>1055</v>
      </c>
      <c r="G306" s="232"/>
      <c r="H306" s="235">
        <v>10.15</v>
      </c>
      <c r="I306" s="236"/>
      <c r="J306" s="232"/>
      <c r="K306" s="232"/>
      <c r="L306" s="237"/>
      <c r="M306" s="238"/>
      <c r="N306" s="239"/>
      <c r="O306" s="239"/>
      <c r="P306" s="239"/>
      <c r="Q306" s="239"/>
      <c r="R306" s="239"/>
      <c r="S306" s="239"/>
      <c r="T306" s="240"/>
      <c r="AT306" s="241" t="s">
        <v>144</v>
      </c>
      <c r="AU306" s="241" t="s">
        <v>81</v>
      </c>
      <c r="AV306" s="12" t="s">
        <v>81</v>
      </c>
      <c r="AW306" s="12" t="s">
        <v>33</v>
      </c>
      <c r="AX306" s="12" t="s">
        <v>72</v>
      </c>
      <c r="AY306" s="241" t="s">
        <v>133</v>
      </c>
    </row>
    <row r="307" s="11" customFormat="1">
      <c r="B307" s="221"/>
      <c r="C307" s="222"/>
      <c r="D307" s="218" t="s">
        <v>144</v>
      </c>
      <c r="E307" s="223" t="s">
        <v>1</v>
      </c>
      <c r="F307" s="224" t="s">
        <v>1056</v>
      </c>
      <c r="G307" s="222"/>
      <c r="H307" s="223" t="s">
        <v>1</v>
      </c>
      <c r="I307" s="225"/>
      <c r="J307" s="222"/>
      <c r="K307" s="222"/>
      <c r="L307" s="226"/>
      <c r="M307" s="227"/>
      <c r="N307" s="228"/>
      <c r="O307" s="228"/>
      <c r="P307" s="228"/>
      <c r="Q307" s="228"/>
      <c r="R307" s="228"/>
      <c r="S307" s="228"/>
      <c r="T307" s="229"/>
      <c r="AT307" s="230" t="s">
        <v>144</v>
      </c>
      <c r="AU307" s="230" t="s">
        <v>81</v>
      </c>
      <c r="AV307" s="11" t="s">
        <v>79</v>
      </c>
      <c r="AW307" s="11" t="s">
        <v>33</v>
      </c>
      <c r="AX307" s="11" t="s">
        <v>72</v>
      </c>
      <c r="AY307" s="230" t="s">
        <v>133</v>
      </c>
    </row>
    <row r="308" s="12" customFormat="1">
      <c r="B308" s="231"/>
      <c r="C308" s="232"/>
      <c r="D308" s="218" t="s">
        <v>144</v>
      </c>
      <c r="E308" s="233" t="s">
        <v>1</v>
      </c>
      <c r="F308" s="234" t="s">
        <v>1057</v>
      </c>
      <c r="G308" s="232"/>
      <c r="H308" s="235">
        <v>384.11099999999999</v>
      </c>
      <c r="I308" s="236"/>
      <c r="J308" s="232"/>
      <c r="K308" s="232"/>
      <c r="L308" s="237"/>
      <c r="M308" s="238"/>
      <c r="N308" s="239"/>
      <c r="O308" s="239"/>
      <c r="P308" s="239"/>
      <c r="Q308" s="239"/>
      <c r="R308" s="239"/>
      <c r="S308" s="239"/>
      <c r="T308" s="240"/>
      <c r="AT308" s="241" t="s">
        <v>144</v>
      </c>
      <c r="AU308" s="241" t="s">
        <v>81</v>
      </c>
      <c r="AV308" s="12" t="s">
        <v>81</v>
      </c>
      <c r="AW308" s="12" t="s">
        <v>33</v>
      </c>
      <c r="AX308" s="12" t="s">
        <v>72</v>
      </c>
      <c r="AY308" s="241" t="s">
        <v>133</v>
      </c>
    </row>
    <row r="309" s="11" customFormat="1">
      <c r="B309" s="221"/>
      <c r="C309" s="222"/>
      <c r="D309" s="218" t="s">
        <v>144</v>
      </c>
      <c r="E309" s="223" t="s">
        <v>1</v>
      </c>
      <c r="F309" s="224" t="s">
        <v>1058</v>
      </c>
      <c r="G309" s="222"/>
      <c r="H309" s="223" t="s">
        <v>1</v>
      </c>
      <c r="I309" s="225"/>
      <c r="J309" s="222"/>
      <c r="K309" s="222"/>
      <c r="L309" s="226"/>
      <c r="M309" s="227"/>
      <c r="N309" s="228"/>
      <c r="O309" s="228"/>
      <c r="P309" s="228"/>
      <c r="Q309" s="228"/>
      <c r="R309" s="228"/>
      <c r="S309" s="228"/>
      <c r="T309" s="229"/>
      <c r="AT309" s="230" t="s">
        <v>144</v>
      </c>
      <c r="AU309" s="230" t="s">
        <v>81</v>
      </c>
      <c r="AV309" s="11" t="s">
        <v>79</v>
      </c>
      <c r="AW309" s="11" t="s">
        <v>33</v>
      </c>
      <c r="AX309" s="11" t="s">
        <v>72</v>
      </c>
      <c r="AY309" s="230" t="s">
        <v>133</v>
      </c>
    </row>
    <row r="310" s="12" customFormat="1">
      <c r="B310" s="231"/>
      <c r="C310" s="232"/>
      <c r="D310" s="218" t="s">
        <v>144</v>
      </c>
      <c r="E310" s="233" t="s">
        <v>1</v>
      </c>
      <c r="F310" s="234" t="s">
        <v>1059</v>
      </c>
      <c r="G310" s="232"/>
      <c r="H310" s="235">
        <v>94.093999999999994</v>
      </c>
      <c r="I310" s="236"/>
      <c r="J310" s="232"/>
      <c r="K310" s="232"/>
      <c r="L310" s="237"/>
      <c r="M310" s="238"/>
      <c r="N310" s="239"/>
      <c r="O310" s="239"/>
      <c r="P310" s="239"/>
      <c r="Q310" s="239"/>
      <c r="R310" s="239"/>
      <c r="S310" s="239"/>
      <c r="T310" s="240"/>
      <c r="AT310" s="241" t="s">
        <v>144</v>
      </c>
      <c r="AU310" s="241" t="s">
        <v>81</v>
      </c>
      <c r="AV310" s="12" t="s">
        <v>81</v>
      </c>
      <c r="AW310" s="12" t="s">
        <v>33</v>
      </c>
      <c r="AX310" s="12" t="s">
        <v>72</v>
      </c>
      <c r="AY310" s="241" t="s">
        <v>133</v>
      </c>
    </row>
    <row r="311" s="11" customFormat="1">
      <c r="B311" s="221"/>
      <c r="C311" s="222"/>
      <c r="D311" s="218" t="s">
        <v>144</v>
      </c>
      <c r="E311" s="223" t="s">
        <v>1</v>
      </c>
      <c r="F311" s="224" t="s">
        <v>1060</v>
      </c>
      <c r="G311" s="222"/>
      <c r="H311" s="223" t="s">
        <v>1</v>
      </c>
      <c r="I311" s="225"/>
      <c r="J311" s="222"/>
      <c r="K311" s="222"/>
      <c r="L311" s="226"/>
      <c r="M311" s="227"/>
      <c r="N311" s="228"/>
      <c r="O311" s="228"/>
      <c r="P311" s="228"/>
      <c r="Q311" s="228"/>
      <c r="R311" s="228"/>
      <c r="S311" s="228"/>
      <c r="T311" s="229"/>
      <c r="AT311" s="230" t="s">
        <v>144</v>
      </c>
      <c r="AU311" s="230" t="s">
        <v>81</v>
      </c>
      <c r="AV311" s="11" t="s">
        <v>79</v>
      </c>
      <c r="AW311" s="11" t="s">
        <v>33</v>
      </c>
      <c r="AX311" s="11" t="s">
        <v>72</v>
      </c>
      <c r="AY311" s="230" t="s">
        <v>133</v>
      </c>
    </row>
    <row r="312" s="12" customFormat="1">
      <c r="B312" s="231"/>
      <c r="C312" s="232"/>
      <c r="D312" s="218" t="s">
        <v>144</v>
      </c>
      <c r="E312" s="233" t="s">
        <v>1</v>
      </c>
      <c r="F312" s="234" t="s">
        <v>1061</v>
      </c>
      <c r="G312" s="232"/>
      <c r="H312" s="235">
        <v>26.460000000000001</v>
      </c>
      <c r="I312" s="236"/>
      <c r="J312" s="232"/>
      <c r="K312" s="232"/>
      <c r="L312" s="237"/>
      <c r="M312" s="238"/>
      <c r="N312" s="239"/>
      <c r="O312" s="239"/>
      <c r="P312" s="239"/>
      <c r="Q312" s="239"/>
      <c r="R312" s="239"/>
      <c r="S312" s="239"/>
      <c r="T312" s="240"/>
      <c r="AT312" s="241" t="s">
        <v>144</v>
      </c>
      <c r="AU312" s="241" t="s">
        <v>81</v>
      </c>
      <c r="AV312" s="12" t="s">
        <v>81</v>
      </c>
      <c r="AW312" s="12" t="s">
        <v>33</v>
      </c>
      <c r="AX312" s="12" t="s">
        <v>72</v>
      </c>
      <c r="AY312" s="241" t="s">
        <v>133</v>
      </c>
    </row>
    <row r="313" s="11" customFormat="1">
      <c r="B313" s="221"/>
      <c r="C313" s="222"/>
      <c r="D313" s="218" t="s">
        <v>144</v>
      </c>
      <c r="E313" s="223" t="s">
        <v>1</v>
      </c>
      <c r="F313" s="224" t="s">
        <v>1062</v>
      </c>
      <c r="G313" s="222"/>
      <c r="H313" s="223" t="s">
        <v>1</v>
      </c>
      <c r="I313" s="225"/>
      <c r="J313" s="222"/>
      <c r="K313" s="222"/>
      <c r="L313" s="226"/>
      <c r="M313" s="227"/>
      <c r="N313" s="228"/>
      <c r="O313" s="228"/>
      <c r="P313" s="228"/>
      <c r="Q313" s="228"/>
      <c r="R313" s="228"/>
      <c r="S313" s="228"/>
      <c r="T313" s="229"/>
      <c r="AT313" s="230" t="s">
        <v>144</v>
      </c>
      <c r="AU313" s="230" t="s">
        <v>81</v>
      </c>
      <c r="AV313" s="11" t="s">
        <v>79</v>
      </c>
      <c r="AW313" s="11" t="s">
        <v>33</v>
      </c>
      <c r="AX313" s="11" t="s">
        <v>72</v>
      </c>
      <c r="AY313" s="230" t="s">
        <v>133</v>
      </c>
    </row>
    <row r="314" s="12" customFormat="1">
      <c r="B314" s="231"/>
      <c r="C314" s="232"/>
      <c r="D314" s="218" t="s">
        <v>144</v>
      </c>
      <c r="E314" s="233" t="s">
        <v>1</v>
      </c>
      <c r="F314" s="234" t="s">
        <v>1063</v>
      </c>
      <c r="G314" s="232"/>
      <c r="H314" s="235">
        <v>61.380000000000003</v>
      </c>
      <c r="I314" s="236"/>
      <c r="J314" s="232"/>
      <c r="K314" s="232"/>
      <c r="L314" s="237"/>
      <c r="M314" s="238"/>
      <c r="N314" s="239"/>
      <c r="O314" s="239"/>
      <c r="P314" s="239"/>
      <c r="Q314" s="239"/>
      <c r="R314" s="239"/>
      <c r="S314" s="239"/>
      <c r="T314" s="240"/>
      <c r="AT314" s="241" t="s">
        <v>144</v>
      </c>
      <c r="AU314" s="241" t="s">
        <v>81</v>
      </c>
      <c r="AV314" s="12" t="s">
        <v>81</v>
      </c>
      <c r="AW314" s="12" t="s">
        <v>33</v>
      </c>
      <c r="AX314" s="12" t="s">
        <v>72</v>
      </c>
      <c r="AY314" s="241" t="s">
        <v>133</v>
      </c>
    </row>
    <row r="315" s="11" customFormat="1">
      <c r="B315" s="221"/>
      <c r="C315" s="222"/>
      <c r="D315" s="218" t="s">
        <v>144</v>
      </c>
      <c r="E315" s="223" t="s">
        <v>1</v>
      </c>
      <c r="F315" s="224" t="s">
        <v>1064</v>
      </c>
      <c r="G315" s="222"/>
      <c r="H315" s="223" t="s">
        <v>1</v>
      </c>
      <c r="I315" s="225"/>
      <c r="J315" s="222"/>
      <c r="K315" s="222"/>
      <c r="L315" s="226"/>
      <c r="M315" s="227"/>
      <c r="N315" s="228"/>
      <c r="O315" s="228"/>
      <c r="P315" s="228"/>
      <c r="Q315" s="228"/>
      <c r="R315" s="228"/>
      <c r="S315" s="228"/>
      <c r="T315" s="229"/>
      <c r="AT315" s="230" t="s">
        <v>144</v>
      </c>
      <c r="AU315" s="230" t="s">
        <v>81</v>
      </c>
      <c r="AV315" s="11" t="s">
        <v>79</v>
      </c>
      <c r="AW315" s="11" t="s">
        <v>33</v>
      </c>
      <c r="AX315" s="11" t="s">
        <v>72</v>
      </c>
      <c r="AY315" s="230" t="s">
        <v>133</v>
      </c>
    </row>
    <row r="316" s="12" customFormat="1">
      <c r="B316" s="231"/>
      <c r="C316" s="232"/>
      <c r="D316" s="218" t="s">
        <v>144</v>
      </c>
      <c r="E316" s="233" t="s">
        <v>1</v>
      </c>
      <c r="F316" s="234" t="s">
        <v>1065</v>
      </c>
      <c r="G316" s="232"/>
      <c r="H316" s="235">
        <v>22.890000000000001</v>
      </c>
      <c r="I316" s="236"/>
      <c r="J316" s="232"/>
      <c r="K316" s="232"/>
      <c r="L316" s="237"/>
      <c r="M316" s="238"/>
      <c r="N316" s="239"/>
      <c r="O316" s="239"/>
      <c r="P316" s="239"/>
      <c r="Q316" s="239"/>
      <c r="R316" s="239"/>
      <c r="S316" s="239"/>
      <c r="T316" s="240"/>
      <c r="AT316" s="241" t="s">
        <v>144</v>
      </c>
      <c r="AU316" s="241" t="s">
        <v>81</v>
      </c>
      <c r="AV316" s="12" t="s">
        <v>81</v>
      </c>
      <c r="AW316" s="12" t="s">
        <v>33</v>
      </c>
      <c r="AX316" s="12" t="s">
        <v>72</v>
      </c>
      <c r="AY316" s="241" t="s">
        <v>133</v>
      </c>
    </row>
    <row r="317" s="12" customFormat="1">
      <c r="B317" s="231"/>
      <c r="C317" s="232"/>
      <c r="D317" s="218" t="s">
        <v>144</v>
      </c>
      <c r="E317" s="233" t="s">
        <v>1</v>
      </c>
      <c r="F317" s="234" t="s">
        <v>1066</v>
      </c>
      <c r="G317" s="232"/>
      <c r="H317" s="235">
        <v>48.905999999999999</v>
      </c>
      <c r="I317" s="236"/>
      <c r="J317" s="232"/>
      <c r="K317" s="232"/>
      <c r="L317" s="237"/>
      <c r="M317" s="238"/>
      <c r="N317" s="239"/>
      <c r="O317" s="239"/>
      <c r="P317" s="239"/>
      <c r="Q317" s="239"/>
      <c r="R317" s="239"/>
      <c r="S317" s="239"/>
      <c r="T317" s="240"/>
      <c r="AT317" s="241" t="s">
        <v>144</v>
      </c>
      <c r="AU317" s="241" t="s">
        <v>81</v>
      </c>
      <c r="AV317" s="12" t="s">
        <v>81</v>
      </c>
      <c r="AW317" s="12" t="s">
        <v>33</v>
      </c>
      <c r="AX317" s="12" t="s">
        <v>72</v>
      </c>
      <c r="AY317" s="241" t="s">
        <v>133</v>
      </c>
    </row>
    <row r="318" s="11" customFormat="1">
      <c r="B318" s="221"/>
      <c r="C318" s="222"/>
      <c r="D318" s="218" t="s">
        <v>144</v>
      </c>
      <c r="E318" s="223" t="s">
        <v>1</v>
      </c>
      <c r="F318" s="224" t="s">
        <v>1067</v>
      </c>
      <c r="G318" s="222"/>
      <c r="H318" s="223" t="s">
        <v>1</v>
      </c>
      <c r="I318" s="225"/>
      <c r="J318" s="222"/>
      <c r="K318" s="222"/>
      <c r="L318" s="226"/>
      <c r="M318" s="227"/>
      <c r="N318" s="228"/>
      <c r="O318" s="228"/>
      <c r="P318" s="228"/>
      <c r="Q318" s="228"/>
      <c r="R318" s="228"/>
      <c r="S318" s="228"/>
      <c r="T318" s="229"/>
      <c r="AT318" s="230" t="s">
        <v>144</v>
      </c>
      <c r="AU318" s="230" t="s">
        <v>81</v>
      </c>
      <c r="AV318" s="11" t="s">
        <v>79</v>
      </c>
      <c r="AW318" s="11" t="s">
        <v>33</v>
      </c>
      <c r="AX318" s="11" t="s">
        <v>72</v>
      </c>
      <c r="AY318" s="230" t="s">
        <v>133</v>
      </c>
    </row>
    <row r="319" s="12" customFormat="1">
      <c r="B319" s="231"/>
      <c r="C319" s="232"/>
      <c r="D319" s="218" t="s">
        <v>144</v>
      </c>
      <c r="E319" s="233" t="s">
        <v>1</v>
      </c>
      <c r="F319" s="234" t="s">
        <v>1068</v>
      </c>
      <c r="G319" s="232"/>
      <c r="H319" s="235">
        <v>20.503</v>
      </c>
      <c r="I319" s="236"/>
      <c r="J319" s="232"/>
      <c r="K319" s="232"/>
      <c r="L319" s="237"/>
      <c r="M319" s="238"/>
      <c r="N319" s="239"/>
      <c r="O319" s="239"/>
      <c r="P319" s="239"/>
      <c r="Q319" s="239"/>
      <c r="R319" s="239"/>
      <c r="S319" s="239"/>
      <c r="T319" s="240"/>
      <c r="AT319" s="241" t="s">
        <v>144</v>
      </c>
      <c r="AU319" s="241" t="s">
        <v>81</v>
      </c>
      <c r="AV319" s="12" t="s">
        <v>81</v>
      </c>
      <c r="AW319" s="12" t="s">
        <v>33</v>
      </c>
      <c r="AX319" s="12" t="s">
        <v>72</v>
      </c>
      <c r="AY319" s="241" t="s">
        <v>133</v>
      </c>
    </row>
    <row r="320" s="11" customFormat="1">
      <c r="B320" s="221"/>
      <c r="C320" s="222"/>
      <c r="D320" s="218" t="s">
        <v>144</v>
      </c>
      <c r="E320" s="223" t="s">
        <v>1</v>
      </c>
      <c r="F320" s="224" t="s">
        <v>1069</v>
      </c>
      <c r="G320" s="222"/>
      <c r="H320" s="223" t="s">
        <v>1</v>
      </c>
      <c r="I320" s="225"/>
      <c r="J320" s="222"/>
      <c r="K320" s="222"/>
      <c r="L320" s="226"/>
      <c r="M320" s="227"/>
      <c r="N320" s="228"/>
      <c r="O320" s="228"/>
      <c r="P320" s="228"/>
      <c r="Q320" s="228"/>
      <c r="R320" s="228"/>
      <c r="S320" s="228"/>
      <c r="T320" s="229"/>
      <c r="AT320" s="230" t="s">
        <v>144</v>
      </c>
      <c r="AU320" s="230" t="s">
        <v>81</v>
      </c>
      <c r="AV320" s="11" t="s">
        <v>79</v>
      </c>
      <c r="AW320" s="11" t="s">
        <v>33</v>
      </c>
      <c r="AX320" s="11" t="s">
        <v>72</v>
      </c>
      <c r="AY320" s="230" t="s">
        <v>133</v>
      </c>
    </row>
    <row r="321" s="12" customFormat="1">
      <c r="B321" s="231"/>
      <c r="C321" s="232"/>
      <c r="D321" s="218" t="s">
        <v>144</v>
      </c>
      <c r="E321" s="233" t="s">
        <v>1</v>
      </c>
      <c r="F321" s="234" t="s">
        <v>1070</v>
      </c>
      <c r="G321" s="232"/>
      <c r="H321" s="235">
        <v>40.787999999999997</v>
      </c>
      <c r="I321" s="236"/>
      <c r="J321" s="232"/>
      <c r="K321" s="232"/>
      <c r="L321" s="237"/>
      <c r="M321" s="238"/>
      <c r="N321" s="239"/>
      <c r="O321" s="239"/>
      <c r="P321" s="239"/>
      <c r="Q321" s="239"/>
      <c r="R321" s="239"/>
      <c r="S321" s="239"/>
      <c r="T321" s="240"/>
      <c r="AT321" s="241" t="s">
        <v>144</v>
      </c>
      <c r="AU321" s="241" t="s">
        <v>81</v>
      </c>
      <c r="AV321" s="12" t="s">
        <v>81</v>
      </c>
      <c r="AW321" s="12" t="s">
        <v>33</v>
      </c>
      <c r="AX321" s="12" t="s">
        <v>72</v>
      </c>
      <c r="AY321" s="241" t="s">
        <v>133</v>
      </c>
    </row>
    <row r="322" s="11" customFormat="1">
      <c r="B322" s="221"/>
      <c r="C322" s="222"/>
      <c r="D322" s="218" t="s">
        <v>144</v>
      </c>
      <c r="E322" s="223" t="s">
        <v>1</v>
      </c>
      <c r="F322" s="224" t="s">
        <v>1071</v>
      </c>
      <c r="G322" s="222"/>
      <c r="H322" s="223" t="s">
        <v>1</v>
      </c>
      <c r="I322" s="225"/>
      <c r="J322" s="222"/>
      <c r="K322" s="222"/>
      <c r="L322" s="226"/>
      <c r="M322" s="227"/>
      <c r="N322" s="228"/>
      <c r="O322" s="228"/>
      <c r="P322" s="228"/>
      <c r="Q322" s="228"/>
      <c r="R322" s="228"/>
      <c r="S322" s="228"/>
      <c r="T322" s="229"/>
      <c r="AT322" s="230" t="s">
        <v>144</v>
      </c>
      <c r="AU322" s="230" t="s">
        <v>81</v>
      </c>
      <c r="AV322" s="11" t="s">
        <v>79</v>
      </c>
      <c r="AW322" s="11" t="s">
        <v>33</v>
      </c>
      <c r="AX322" s="11" t="s">
        <v>72</v>
      </c>
      <c r="AY322" s="230" t="s">
        <v>133</v>
      </c>
    </row>
    <row r="323" s="12" customFormat="1">
      <c r="B323" s="231"/>
      <c r="C323" s="232"/>
      <c r="D323" s="218" t="s">
        <v>144</v>
      </c>
      <c r="E323" s="233" t="s">
        <v>1</v>
      </c>
      <c r="F323" s="234" t="s">
        <v>1072</v>
      </c>
      <c r="G323" s="232"/>
      <c r="H323" s="235">
        <v>44.505000000000003</v>
      </c>
      <c r="I323" s="236"/>
      <c r="J323" s="232"/>
      <c r="K323" s="232"/>
      <c r="L323" s="237"/>
      <c r="M323" s="238"/>
      <c r="N323" s="239"/>
      <c r="O323" s="239"/>
      <c r="P323" s="239"/>
      <c r="Q323" s="239"/>
      <c r="R323" s="239"/>
      <c r="S323" s="239"/>
      <c r="T323" s="240"/>
      <c r="AT323" s="241" t="s">
        <v>144</v>
      </c>
      <c r="AU323" s="241" t="s">
        <v>81</v>
      </c>
      <c r="AV323" s="12" t="s">
        <v>81</v>
      </c>
      <c r="AW323" s="12" t="s">
        <v>33</v>
      </c>
      <c r="AX323" s="12" t="s">
        <v>72</v>
      </c>
      <c r="AY323" s="241" t="s">
        <v>133</v>
      </c>
    </row>
    <row r="324" s="11" customFormat="1">
      <c r="B324" s="221"/>
      <c r="C324" s="222"/>
      <c r="D324" s="218" t="s">
        <v>144</v>
      </c>
      <c r="E324" s="223" t="s">
        <v>1</v>
      </c>
      <c r="F324" s="224" t="s">
        <v>396</v>
      </c>
      <c r="G324" s="222"/>
      <c r="H324" s="223" t="s">
        <v>1</v>
      </c>
      <c r="I324" s="225"/>
      <c r="J324" s="222"/>
      <c r="K324" s="222"/>
      <c r="L324" s="226"/>
      <c r="M324" s="227"/>
      <c r="N324" s="228"/>
      <c r="O324" s="228"/>
      <c r="P324" s="228"/>
      <c r="Q324" s="228"/>
      <c r="R324" s="228"/>
      <c r="S324" s="228"/>
      <c r="T324" s="229"/>
      <c r="AT324" s="230" t="s">
        <v>144</v>
      </c>
      <c r="AU324" s="230" t="s">
        <v>81</v>
      </c>
      <c r="AV324" s="11" t="s">
        <v>79</v>
      </c>
      <c r="AW324" s="11" t="s">
        <v>33</v>
      </c>
      <c r="AX324" s="11" t="s">
        <v>72</v>
      </c>
      <c r="AY324" s="230" t="s">
        <v>133</v>
      </c>
    </row>
    <row r="325" s="12" customFormat="1">
      <c r="B325" s="231"/>
      <c r="C325" s="232"/>
      <c r="D325" s="218" t="s">
        <v>144</v>
      </c>
      <c r="E325" s="233" t="s">
        <v>1</v>
      </c>
      <c r="F325" s="234" t="s">
        <v>1073</v>
      </c>
      <c r="G325" s="232"/>
      <c r="H325" s="235">
        <v>85.709000000000003</v>
      </c>
      <c r="I325" s="236"/>
      <c r="J325" s="232"/>
      <c r="K325" s="232"/>
      <c r="L325" s="237"/>
      <c r="M325" s="238"/>
      <c r="N325" s="239"/>
      <c r="O325" s="239"/>
      <c r="P325" s="239"/>
      <c r="Q325" s="239"/>
      <c r="R325" s="239"/>
      <c r="S325" s="239"/>
      <c r="T325" s="240"/>
      <c r="AT325" s="241" t="s">
        <v>144</v>
      </c>
      <c r="AU325" s="241" t="s">
        <v>81</v>
      </c>
      <c r="AV325" s="12" t="s">
        <v>81</v>
      </c>
      <c r="AW325" s="12" t="s">
        <v>33</v>
      </c>
      <c r="AX325" s="12" t="s">
        <v>72</v>
      </c>
      <c r="AY325" s="241" t="s">
        <v>133</v>
      </c>
    </row>
    <row r="326" s="13" customFormat="1">
      <c r="B326" s="242"/>
      <c r="C326" s="243"/>
      <c r="D326" s="218" t="s">
        <v>144</v>
      </c>
      <c r="E326" s="244" t="s">
        <v>1</v>
      </c>
      <c r="F326" s="245" t="s">
        <v>149</v>
      </c>
      <c r="G326" s="243"/>
      <c r="H326" s="246">
        <v>1698.751</v>
      </c>
      <c r="I326" s="247"/>
      <c r="J326" s="243"/>
      <c r="K326" s="243"/>
      <c r="L326" s="248"/>
      <c r="M326" s="249"/>
      <c r="N326" s="250"/>
      <c r="O326" s="250"/>
      <c r="P326" s="250"/>
      <c r="Q326" s="250"/>
      <c r="R326" s="250"/>
      <c r="S326" s="250"/>
      <c r="T326" s="251"/>
      <c r="AT326" s="252" t="s">
        <v>144</v>
      </c>
      <c r="AU326" s="252" t="s">
        <v>81</v>
      </c>
      <c r="AV326" s="13" t="s">
        <v>140</v>
      </c>
      <c r="AW326" s="13" t="s">
        <v>33</v>
      </c>
      <c r="AX326" s="13" t="s">
        <v>72</v>
      </c>
      <c r="AY326" s="252" t="s">
        <v>133</v>
      </c>
    </row>
    <row r="327" s="12" customFormat="1">
      <c r="B327" s="231"/>
      <c r="C327" s="232"/>
      <c r="D327" s="218" t="s">
        <v>144</v>
      </c>
      <c r="E327" s="233" t="s">
        <v>1</v>
      </c>
      <c r="F327" s="234" t="s">
        <v>1098</v>
      </c>
      <c r="G327" s="232"/>
      <c r="H327" s="235">
        <v>424.68799999999999</v>
      </c>
      <c r="I327" s="236"/>
      <c r="J327" s="232"/>
      <c r="K327" s="232"/>
      <c r="L327" s="237"/>
      <c r="M327" s="238"/>
      <c r="N327" s="239"/>
      <c r="O327" s="239"/>
      <c r="P327" s="239"/>
      <c r="Q327" s="239"/>
      <c r="R327" s="239"/>
      <c r="S327" s="239"/>
      <c r="T327" s="240"/>
      <c r="AT327" s="241" t="s">
        <v>144</v>
      </c>
      <c r="AU327" s="241" t="s">
        <v>81</v>
      </c>
      <c r="AV327" s="12" t="s">
        <v>81</v>
      </c>
      <c r="AW327" s="12" t="s">
        <v>33</v>
      </c>
      <c r="AX327" s="12" t="s">
        <v>79</v>
      </c>
      <c r="AY327" s="241" t="s">
        <v>133</v>
      </c>
    </row>
    <row r="328" s="1" customFormat="1" ht="16.5" customHeight="1">
      <c r="B328" s="37"/>
      <c r="C328" s="206" t="s">
        <v>322</v>
      </c>
      <c r="D328" s="206" t="s">
        <v>135</v>
      </c>
      <c r="E328" s="207" t="s">
        <v>441</v>
      </c>
      <c r="F328" s="208" t="s">
        <v>442</v>
      </c>
      <c r="G328" s="209" t="s">
        <v>211</v>
      </c>
      <c r="H328" s="210">
        <v>269.25299999999999</v>
      </c>
      <c r="I328" s="211"/>
      <c r="J328" s="212">
        <f>ROUND(I328*H328,2)</f>
        <v>0</v>
      </c>
      <c r="K328" s="208" t="s">
        <v>159</v>
      </c>
      <c r="L328" s="42"/>
      <c r="M328" s="213" t="s">
        <v>1</v>
      </c>
      <c r="N328" s="214" t="s">
        <v>43</v>
      </c>
      <c r="O328" s="78"/>
      <c r="P328" s="215">
        <f>O328*H328</f>
        <v>0</v>
      </c>
      <c r="Q328" s="215">
        <v>0</v>
      </c>
      <c r="R328" s="215">
        <f>Q328*H328</f>
        <v>0</v>
      </c>
      <c r="S328" s="215">
        <v>0</v>
      </c>
      <c r="T328" s="216">
        <f>S328*H328</f>
        <v>0</v>
      </c>
      <c r="AR328" s="16" t="s">
        <v>140</v>
      </c>
      <c r="AT328" s="16" t="s">
        <v>135</v>
      </c>
      <c r="AU328" s="16" t="s">
        <v>81</v>
      </c>
      <c r="AY328" s="16" t="s">
        <v>133</v>
      </c>
      <c r="BE328" s="217">
        <f>IF(N328="základní",J328,0)</f>
        <v>0</v>
      </c>
      <c r="BF328" s="217">
        <f>IF(N328="snížená",J328,0)</f>
        <v>0</v>
      </c>
      <c r="BG328" s="217">
        <f>IF(N328="zákl. přenesená",J328,0)</f>
        <v>0</v>
      </c>
      <c r="BH328" s="217">
        <f>IF(N328="sníž. přenesená",J328,0)</f>
        <v>0</v>
      </c>
      <c r="BI328" s="217">
        <f>IF(N328="nulová",J328,0)</f>
        <v>0</v>
      </c>
      <c r="BJ328" s="16" t="s">
        <v>79</v>
      </c>
      <c r="BK328" s="217">
        <f>ROUND(I328*H328,2)</f>
        <v>0</v>
      </c>
      <c r="BL328" s="16" t="s">
        <v>140</v>
      </c>
      <c r="BM328" s="16" t="s">
        <v>1099</v>
      </c>
    </row>
    <row r="329" s="1" customFormat="1">
      <c r="B329" s="37"/>
      <c r="C329" s="38"/>
      <c r="D329" s="218" t="s">
        <v>142</v>
      </c>
      <c r="E329" s="38"/>
      <c r="F329" s="219" t="s">
        <v>442</v>
      </c>
      <c r="G329" s="38"/>
      <c r="H329" s="38"/>
      <c r="I329" s="131"/>
      <c r="J329" s="38"/>
      <c r="K329" s="38"/>
      <c r="L329" s="42"/>
      <c r="M329" s="220"/>
      <c r="N329" s="78"/>
      <c r="O329" s="78"/>
      <c r="P329" s="78"/>
      <c r="Q329" s="78"/>
      <c r="R329" s="78"/>
      <c r="S329" s="78"/>
      <c r="T329" s="79"/>
      <c r="AT329" s="16" t="s">
        <v>142</v>
      </c>
      <c r="AU329" s="16" t="s">
        <v>81</v>
      </c>
    </row>
    <row r="330" s="11" customFormat="1">
      <c r="B330" s="221"/>
      <c r="C330" s="222"/>
      <c r="D330" s="218" t="s">
        <v>144</v>
      </c>
      <c r="E330" s="223" t="s">
        <v>1</v>
      </c>
      <c r="F330" s="224" t="s">
        <v>1045</v>
      </c>
      <c r="G330" s="222"/>
      <c r="H330" s="223" t="s">
        <v>1</v>
      </c>
      <c r="I330" s="225"/>
      <c r="J330" s="222"/>
      <c r="K330" s="222"/>
      <c r="L330" s="226"/>
      <c r="M330" s="227"/>
      <c r="N330" s="228"/>
      <c r="O330" s="228"/>
      <c r="P330" s="228"/>
      <c r="Q330" s="228"/>
      <c r="R330" s="228"/>
      <c r="S330" s="228"/>
      <c r="T330" s="229"/>
      <c r="AT330" s="230" t="s">
        <v>144</v>
      </c>
      <c r="AU330" s="230" t="s">
        <v>81</v>
      </c>
      <c r="AV330" s="11" t="s">
        <v>79</v>
      </c>
      <c r="AW330" s="11" t="s">
        <v>33</v>
      </c>
      <c r="AX330" s="11" t="s">
        <v>72</v>
      </c>
      <c r="AY330" s="230" t="s">
        <v>133</v>
      </c>
    </row>
    <row r="331" s="12" customFormat="1">
      <c r="B331" s="231"/>
      <c r="C331" s="232"/>
      <c r="D331" s="218" t="s">
        <v>144</v>
      </c>
      <c r="E331" s="233" t="s">
        <v>1</v>
      </c>
      <c r="F331" s="234" t="s">
        <v>1076</v>
      </c>
      <c r="G331" s="232"/>
      <c r="H331" s="235">
        <v>126.806</v>
      </c>
      <c r="I331" s="236"/>
      <c r="J331" s="232"/>
      <c r="K331" s="232"/>
      <c r="L331" s="237"/>
      <c r="M331" s="238"/>
      <c r="N331" s="239"/>
      <c r="O331" s="239"/>
      <c r="P331" s="239"/>
      <c r="Q331" s="239"/>
      <c r="R331" s="239"/>
      <c r="S331" s="239"/>
      <c r="T331" s="240"/>
      <c r="AT331" s="241" t="s">
        <v>144</v>
      </c>
      <c r="AU331" s="241" t="s">
        <v>81</v>
      </c>
      <c r="AV331" s="12" t="s">
        <v>81</v>
      </c>
      <c r="AW331" s="12" t="s">
        <v>33</v>
      </c>
      <c r="AX331" s="12" t="s">
        <v>72</v>
      </c>
      <c r="AY331" s="241" t="s">
        <v>133</v>
      </c>
    </row>
    <row r="332" s="11" customFormat="1">
      <c r="B332" s="221"/>
      <c r="C332" s="222"/>
      <c r="D332" s="218" t="s">
        <v>144</v>
      </c>
      <c r="E332" s="223" t="s">
        <v>1</v>
      </c>
      <c r="F332" s="224" t="s">
        <v>1077</v>
      </c>
      <c r="G332" s="222"/>
      <c r="H332" s="223" t="s">
        <v>1</v>
      </c>
      <c r="I332" s="225"/>
      <c r="J332" s="222"/>
      <c r="K332" s="222"/>
      <c r="L332" s="226"/>
      <c r="M332" s="227"/>
      <c r="N332" s="228"/>
      <c r="O332" s="228"/>
      <c r="P332" s="228"/>
      <c r="Q332" s="228"/>
      <c r="R332" s="228"/>
      <c r="S332" s="228"/>
      <c r="T332" s="229"/>
      <c r="AT332" s="230" t="s">
        <v>144</v>
      </c>
      <c r="AU332" s="230" t="s">
        <v>81</v>
      </c>
      <c r="AV332" s="11" t="s">
        <v>79</v>
      </c>
      <c r="AW332" s="11" t="s">
        <v>33</v>
      </c>
      <c r="AX332" s="11" t="s">
        <v>72</v>
      </c>
      <c r="AY332" s="230" t="s">
        <v>133</v>
      </c>
    </row>
    <row r="333" s="12" customFormat="1">
      <c r="B333" s="231"/>
      <c r="C333" s="232"/>
      <c r="D333" s="218" t="s">
        <v>144</v>
      </c>
      <c r="E333" s="233" t="s">
        <v>1</v>
      </c>
      <c r="F333" s="234" t="s">
        <v>1078</v>
      </c>
      <c r="G333" s="232"/>
      <c r="H333" s="235">
        <v>105.105</v>
      </c>
      <c r="I333" s="236"/>
      <c r="J333" s="232"/>
      <c r="K333" s="232"/>
      <c r="L333" s="237"/>
      <c r="M333" s="238"/>
      <c r="N333" s="239"/>
      <c r="O333" s="239"/>
      <c r="P333" s="239"/>
      <c r="Q333" s="239"/>
      <c r="R333" s="239"/>
      <c r="S333" s="239"/>
      <c r="T333" s="240"/>
      <c r="AT333" s="241" t="s">
        <v>144</v>
      </c>
      <c r="AU333" s="241" t="s">
        <v>81</v>
      </c>
      <c r="AV333" s="12" t="s">
        <v>81</v>
      </c>
      <c r="AW333" s="12" t="s">
        <v>33</v>
      </c>
      <c r="AX333" s="12" t="s">
        <v>72</v>
      </c>
      <c r="AY333" s="241" t="s">
        <v>133</v>
      </c>
    </row>
    <row r="334" s="12" customFormat="1">
      <c r="B334" s="231"/>
      <c r="C334" s="232"/>
      <c r="D334" s="218" t="s">
        <v>144</v>
      </c>
      <c r="E334" s="233" t="s">
        <v>1</v>
      </c>
      <c r="F334" s="234" t="s">
        <v>1079</v>
      </c>
      <c r="G334" s="232"/>
      <c r="H334" s="235">
        <v>43.738999999999997</v>
      </c>
      <c r="I334" s="236"/>
      <c r="J334" s="232"/>
      <c r="K334" s="232"/>
      <c r="L334" s="237"/>
      <c r="M334" s="238"/>
      <c r="N334" s="239"/>
      <c r="O334" s="239"/>
      <c r="P334" s="239"/>
      <c r="Q334" s="239"/>
      <c r="R334" s="239"/>
      <c r="S334" s="239"/>
      <c r="T334" s="240"/>
      <c r="AT334" s="241" t="s">
        <v>144</v>
      </c>
      <c r="AU334" s="241" t="s">
        <v>81</v>
      </c>
      <c r="AV334" s="12" t="s">
        <v>81</v>
      </c>
      <c r="AW334" s="12" t="s">
        <v>33</v>
      </c>
      <c r="AX334" s="12" t="s">
        <v>72</v>
      </c>
      <c r="AY334" s="241" t="s">
        <v>133</v>
      </c>
    </row>
    <row r="335" s="11" customFormat="1">
      <c r="B335" s="221"/>
      <c r="C335" s="222"/>
      <c r="D335" s="218" t="s">
        <v>144</v>
      </c>
      <c r="E335" s="223" t="s">
        <v>1</v>
      </c>
      <c r="F335" s="224" t="s">
        <v>1080</v>
      </c>
      <c r="G335" s="222"/>
      <c r="H335" s="223" t="s">
        <v>1</v>
      </c>
      <c r="I335" s="225"/>
      <c r="J335" s="222"/>
      <c r="K335" s="222"/>
      <c r="L335" s="226"/>
      <c r="M335" s="227"/>
      <c r="N335" s="228"/>
      <c r="O335" s="228"/>
      <c r="P335" s="228"/>
      <c r="Q335" s="228"/>
      <c r="R335" s="228"/>
      <c r="S335" s="228"/>
      <c r="T335" s="229"/>
      <c r="AT335" s="230" t="s">
        <v>144</v>
      </c>
      <c r="AU335" s="230" t="s">
        <v>81</v>
      </c>
      <c r="AV335" s="11" t="s">
        <v>79</v>
      </c>
      <c r="AW335" s="11" t="s">
        <v>33</v>
      </c>
      <c r="AX335" s="11" t="s">
        <v>72</v>
      </c>
      <c r="AY335" s="230" t="s">
        <v>133</v>
      </c>
    </row>
    <row r="336" s="12" customFormat="1">
      <c r="B336" s="231"/>
      <c r="C336" s="232"/>
      <c r="D336" s="218" t="s">
        <v>144</v>
      </c>
      <c r="E336" s="233" t="s">
        <v>1</v>
      </c>
      <c r="F336" s="234" t="s">
        <v>1081</v>
      </c>
      <c r="G336" s="232"/>
      <c r="H336" s="235">
        <v>7.0759999999999996</v>
      </c>
      <c r="I336" s="236"/>
      <c r="J336" s="232"/>
      <c r="K336" s="232"/>
      <c r="L336" s="237"/>
      <c r="M336" s="238"/>
      <c r="N336" s="239"/>
      <c r="O336" s="239"/>
      <c r="P336" s="239"/>
      <c r="Q336" s="239"/>
      <c r="R336" s="239"/>
      <c r="S336" s="239"/>
      <c r="T336" s="240"/>
      <c r="AT336" s="241" t="s">
        <v>144</v>
      </c>
      <c r="AU336" s="241" t="s">
        <v>81</v>
      </c>
      <c r="AV336" s="12" t="s">
        <v>81</v>
      </c>
      <c r="AW336" s="12" t="s">
        <v>33</v>
      </c>
      <c r="AX336" s="12" t="s">
        <v>72</v>
      </c>
      <c r="AY336" s="241" t="s">
        <v>133</v>
      </c>
    </row>
    <row r="337" s="12" customFormat="1">
      <c r="B337" s="231"/>
      <c r="C337" s="232"/>
      <c r="D337" s="218" t="s">
        <v>144</v>
      </c>
      <c r="E337" s="233" t="s">
        <v>1</v>
      </c>
      <c r="F337" s="234" t="s">
        <v>1082</v>
      </c>
      <c r="G337" s="232"/>
      <c r="H337" s="235">
        <v>7.2789999999999999</v>
      </c>
      <c r="I337" s="236"/>
      <c r="J337" s="232"/>
      <c r="K337" s="232"/>
      <c r="L337" s="237"/>
      <c r="M337" s="238"/>
      <c r="N337" s="239"/>
      <c r="O337" s="239"/>
      <c r="P337" s="239"/>
      <c r="Q337" s="239"/>
      <c r="R337" s="239"/>
      <c r="S337" s="239"/>
      <c r="T337" s="240"/>
      <c r="AT337" s="241" t="s">
        <v>144</v>
      </c>
      <c r="AU337" s="241" t="s">
        <v>81</v>
      </c>
      <c r="AV337" s="12" t="s">
        <v>81</v>
      </c>
      <c r="AW337" s="12" t="s">
        <v>33</v>
      </c>
      <c r="AX337" s="12" t="s">
        <v>72</v>
      </c>
      <c r="AY337" s="241" t="s">
        <v>133</v>
      </c>
    </row>
    <row r="338" s="12" customFormat="1">
      <c r="B338" s="231"/>
      <c r="C338" s="232"/>
      <c r="D338" s="218" t="s">
        <v>144</v>
      </c>
      <c r="E338" s="233" t="s">
        <v>1</v>
      </c>
      <c r="F338" s="234" t="s">
        <v>1083</v>
      </c>
      <c r="G338" s="232"/>
      <c r="H338" s="235">
        <v>19.271999999999998</v>
      </c>
      <c r="I338" s="236"/>
      <c r="J338" s="232"/>
      <c r="K338" s="232"/>
      <c r="L338" s="237"/>
      <c r="M338" s="238"/>
      <c r="N338" s="239"/>
      <c r="O338" s="239"/>
      <c r="P338" s="239"/>
      <c r="Q338" s="239"/>
      <c r="R338" s="239"/>
      <c r="S338" s="239"/>
      <c r="T338" s="240"/>
      <c r="AT338" s="241" t="s">
        <v>144</v>
      </c>
      <c r="AU338" s="241" t="s">
        <v>81</v>
      </c>
      <c r="AV338" s="12" t="s">
        <v>81</v>
      </c>
      <c r="AW338" s="12" t="s">
        <v>33</v>
      </c>
      <c r="AX338" s="12" t="s">
        <v>72</v>
      </c>
      <c r="AY338" s="241" t="s">
        <v>133</v>
      </c>
    </row>
    <row r="339" s="12" customFormat="1">
      <c r="B339" s="231"/>
      <c r="C339" s="232"/>
      <c r="D339" s="218" t="s">
        <v>144</v>
      </c>
      <c r="E339" s="233" t="s">
        <v>1</v>
      </c>
      <c r="F339" s="234" t="s">
        <v>1084</v>
      </c>
      <c r="G339" s="232"/>
      <c r="H339" s="235">
        <v>68.525999999999996</v>
      </c>
      <c r="I339" s="236"/>
      <c r="J339" s="232"/>
      <c r="K339" s="232"/>
      <c r="L339" s="237"/>
      <c r="M339" s="238"/>
      <c r="N339" s="239"/>
      <c r="O339" s="239"/>
      <c r="P339" s="239"/>
      <c r="Q339" s="239"/>
      <c r="R339" s="239"/>
      <c r="S339" s="239"/>
      <c r="T339" s="240"/>
      <c r="AT339" s="241" t="s">
        <v>144</v>
      </c>
      <c r="AU339" s="241" t="s">
        <v>81</v>
      </c>
      <c r="AV339" s="12" t="s">
        <v>81</v>
      </c>
      <c r="AW339" s="12" t="s">
        <v>33</v>
      </c>
      <c r="AX339" s="12" t="s">
        <v>72</v>
      </c>
      <c r="AY339" s="241" t="s">
        <v>133</v>
      </c>
    </row>
    <row r="340" s="11" customFormat="1">
      <c r="B340" s="221"/>
      <c r="C340" s="222"/>
      <c r="D340" s="218" t="s">
        <v>144</v>
      </c>
      <c r="E340" s="223" t="s">
        <v>1</v>
      </c>
      <c r="F340" s="224" t="s">
        <v>1085</v>
      </c>
      <c r="G340" s="222"/>
      <c r="H340" s="223" t="s">
        <v>1</v>
      </c>
      <c r="I340" s="225"/>
      <c r="J340" s="222"/>
      <c r="K340" s="222"/>
      <c r="L340" s="226"/>
      <c r="M340" s="227"/>
      <c r="N340" s="228"/>
      <c r="O340" s="228"/>
      <c r="P340" s="228"/>
      <c r="Q340" s="228"/>
      <c r="R340" s="228"/>
      <c r="S340" s="228"/>
      <c r="T340" s="229"/>
      <c r="AT340" s="230" t="s">
        <v>144</v>
      </c>
      <c r="AU340" s="230" t="s">
        <v>81</v>
      </c>
      <c r="AV340" s="11" t="s">
        <v>79</v>
      </c>
      <c r="AW340" s="11" t="s">
        <v>33</v>
      </c>
      <c r="AX340" s="11" t="s">
        <v>72</v>
      </c>
      <c r="AY340" s="230" t="s">
        <v>133</v>
      </c>
    </row>
    <row r="341" s="12" customFormat="1">
      <c r="B341" s="231"/>
      <c r="C341" s="232"/>
      <c r="D341" s="218" t="s">
        <v>144</v>
      </c>
      <c r="E341" s="233" t="s">
        <v>1</v>
      </c>
      <c r="F341" s="234" t="s">
        <v>1086</v>
      </c>
      <c r="G341" s="232"/>
      <c r="H341" s="235">
        <v>14.94</v>
      </c>
      <c r="I341" s="236"/>
      <c r="J341" s="232"/>
      <c r="K341" s="232"/>
      <c r="L341" s="237"/>
      <c r="M341" s="238"/>
      <c r="N341" s="239"/>
      <c r="O341" s="239"/>
      <c r="P341" s="239"/>
      <c r="Q341" s="239"/>
      <c r="R341" s="239"/>
      <c r="S341" s="239"/>
      <c r="T341" s="240"/>
      <c r="AT341" s="241" t="s">
        <v>144</v>
      </c>
      <c r="AU341" s="241" t="s">
        <v>81</v>
      </c>
      <c r="AV341" s="12" t="s">
        <v>81</v>
      </c>
      <c r="AW341" s="12" t="s">
        <v>33</v>
      </c>
      <c r="AX341" s="12" t="s">
        <v>72</v>
      </c>
      <c r="AY341" s="241" t="s">
        <v>133</v>
      </c>
    </row>
    <row r="342" s="12" customFormat="1">
      <c r="B342" s="231"/>
      <c r="C342" s="232"/>
      <c r="D342" s="218" t="s">
        <v>144</v>
      </c>
      <c r="E342" s="233" t="s">
        <v>1</v>
      </c>
      <c r="F342" s="234" t="s">
        <v>1087</v>
      </c>
      <c r="G342" s="232"/>
      <c r="H342" s="235">
        <v>13.272</v>
      </c>
      <c r="I342" s="236"/>
      <c r="J342" s="232"/>
      <c r="K342" s="232"/>
      <c r="L342" s="237"/>
      <c r="M342" s="238"/>
      <c r="N342" s="239"/>
      <c r="O342" s="239"/>
      <c r="P342" s="239"/>
      <c r="Q342" s="239"/>
      <c r="R342" s="239"/>
      <c r="S342" s="239"/>
      <c r="T342" s="240"/>
      <c r="AT342" s="241" t="s">
        <v>144</v>
      </c>
      <c r="AU342" s="241" t="s">
        <v>81</v>
      </c>
      <c r="AV342" s="12" t="s">
        <v>81</v>
      </c>
      <c r="AW342" s="12" t="s">
        <v>33</v>
      </c>
      <c r="AX342" s="12" t="s">
        <v>72</v>
      </c>
      <c r="AY342" s="241" t="s">
        <v>133</v>
      </c>
    </row>
    <row r="343" s="11" customFormat="1">
      <c r="B343" s="221"/>
      <c r="C343" s="222"/>
      <c r="D343" s="218" t="s">
        <v>144</v>
      </c>
      <c r="E343" s="223" t="s">
        <v>1</v>
      </c>
      <c r="F343" s="224" t="s">
        <v>1088</v>
      </c>
      <c r="G343" s="222"/>
      <c r="H343" s="223" t="s">
        <v>1</v>
      </c>
      <c r="I343" s="225"/>
      <c r="J343" s="222"/>
      <c r="K343" s="222"/>
      <c r="L343" s="226"/>
      <c r="M343" s="227"/>
      <c r="N343" s="228"/>
      <c r="O343" s="228"/>
      <c r="P343" s="228"/>
      <c r="Q343" s="228"/>
      <c r="R343" s="228"/>
      <c r="S343" s="228"/>
      <c r="T343" s="229"/>
      <c r="AT343" s="230" t="s">
        <v>144</v>
      </c>
      <c r="AU343" s="230" t="s">
        <v>81</v>
      </c>
      <c r="AV343" s="11" t="s">
        <v>79</v>
      </c>
      <c r="AW343" s="11" t="s">
        <v>33</v>
      </c>
      <c r="AX343" s="11" t="s">
        <v>72</v>
      </c>
      <c r="AY343" s="230" t="s">
        <v>133</v>
      </c>
    </row>
    <row r="344" s="12" customFormat="1">
      <c r="B344" s="231"/>
      <c r="C344" s="232"/>
      <c r="D344" s="218" t="s">
        <v>144</v>
      </c>
      <c r="E344" s="233" t="s">
        <v>1</v>
      </c>
      <c r="F344" s="234" t="s">
        <v>1089</v>
      </c>
      <c r="G344" s="232"/>
      <c r="H344" s="235">
        <v>246.52799999999999</v>
      </c>
      <c r="I344" s="236"/>
      <c r="J344" s="232"/>
      <c r="K344" s="232"/>
      <c r="L344" s="237"/>
      <c r="M344" s="238"/>
      <c r="N344" s="239"/>
      <c r="O344" s="239"/>
      <c r="P344" s="239"/>
      <c r="Q344" s="239"/>
      <c r="R344" s="239"/>
      <c r="S344" s="239"/>
      <c r="T344" s="240"/>
      <c r="AT344" s="241" t="s">
        <v>144</v>
      </c>
      <c r="AU344" s="241" t="s">
        <v>81</v>
      </c>
      <c r="AV344" s="12" t="s">
        <v>81</v>
      </c>
      <c r="AW344" s="12" t="s">
        <v>33</v>
      </c>
      <c r="AX344" s="12" t="s">
        <v>72</v>
      </c>
      <c r="AY344" s="241" t="s">
        <v>133</v>
      </c>
    </row>
    <row r="345" s="12" customFormat="1">
      <c r="B345" s="231"/>
      <c r="C345" s="232"/>
      <c r="D345" s="218" t="s">
        <v>144</v>
      </c>
      <c r="E345" s="233" t="s">
        <v>1</v>
      </c>
      <c r="F345" s="234" t="s">
        <v>1090</v>
      </c>
      <c r="G345" s="232"/>
      <c r="H345" s="235">
        <v>47.058</v>
      </c>
      <c r="I345" s="236"/>
      <c r="J345" s="232"/>
      <c r="K345" s="232"/>
      <c r="L345" s="237"/>
      <c r="M345" s="238"/>
      <c r="N345" s="239"/>
      <c r="O345" s="239"/>
      <c r="P345" s="239"/>
      <c r="Q345" s="239"/>
      <c r="R345" s="239"/>
      <c r="S345" s="239"/>
      <c r="T345" s="240"/>
      <c r="AT345" s="241" t="s">
        <v>144</v>
      </c>
      <c r="AU345" s="241" t="s">
        <v>81</v>
      </c>
      <c r="AV345" s="12" t="s">
        <v>81</v>
      </c>
      <c r="AW345" s="12" t="s">
        <v>33</v>
      </c>
      <c r="AX345" s="12" t="s">
        <v>72</v>
      </c>
      <c r="AY345" s="241" t="s">
        <v>133</v>
      </c>
    </row>
    <row r="346" s="11" customFormat="1">
      <c r="B346" s="221"/>
      <c r="C346" s="222"/>
      <c r="D346" s="218" t="s">
        <v>144</v>
      </c>
      <c r="E346" s="223" t="s">
        <v>1</v>
      </c>
      <c r="F346" s="224" t="s">
        <v>1091</v>
      </c>
      <c r="G346" s="222"/>
      <c r="H346" s="223" t="s">
        <v>1</v>
      </c>
      <c r="I346" s="225"/>
      <c r="J346" s="222"/>
      <c r="K346" s="222"/>
      <c r="L346" s="226"/>
      <c r="M346" s="227"/>
      <c r="N346" s="228"/>
      <c r="O346" s="228"/>
      <c r="P346" s="228"/>
      <c r="Q346" s="228"/>
      <c r="R346" s="228"/>
      <c r="S346" s="228"/>
      <c r="T346" s="229"/>
      <c r="AT346" s="230" t="s">
        <v>144</v>
      </c>
      <c r="AU346" s="230" t="s">
        <v>81</v>
      </c>
      <c r="AV346" s="11" t="s">
        <v>79</v>
      </c>
      <c r="AW346" s="11" t="s">
        <v>33</v>
      </c>
      <c r="AX346" s="11" t="s">
        <v>72</v>
      </c>
      <c r="AY346" s="230" t="s">
        <v>133</v>
      </c>
    </row>
    <row r="347" s="12" customFormat="1">
      <c r="B347" s="231"/>
      <c r="C347" s="232"/>
      <c r="D347" s="218" t="s">
        <v>144</v>
      </c>
      <c r="E347" s="233" t="s">
        <v>1</v>
      </c>
      <c r="F347" s="234" t="s">
        <v>1092</v>
      </c>
      <c r="G347" s="232"/>
      <c r="H347" s="235">
        <v>148.05000000000001</v>
      </c>
      <c r="I347" s="236"/>
      <c r="J347" s="232"/>
      <c r="K347" s="232"/>
      <c r="L347" s="237"/>
      <c r="M347" s="238"/>
      <c r="N347" s="239"/>
      <c r="O347" s="239"/>
      <c r="P347" s="239"/>
      <c r="Q347" s="239"/>
      <c r="R347" s="239"/>
      <c r="S347" s="239"/>
      <c r="T347" s="240"/>
      <c r="AT347" s="241" t="s">
        <v>144</v>
      </c>
      <c r="AU347" s="241" t="s">
        <v>81</v>
      </c>
      <c r="AV347" s="12" t="s">
        <v>81</v>
      </c>
      <c r="AW347" s="12" t="s">
        <v>33</v>
      </c>
      <c r="AX347" s="12" t="s">
        <v>72</v>
      </c>
      <c r="AY347" s="241" t="s">
        <v>133</v>
      </c>
    </row>
    <row r="348" s="11" customFormat="1">
      <c r="B348" s="221"/>
      <c r="C348" s="222"/>
      <c r="D348" s="218" t="s">
        <v>144</v>
      </c>
      <c r="E348" s="223" t="s">
        <v>1</v>
      </c>
      <c r="F348" s="224" t="s">
        <v>1093</v>
      </c>
      <c r="G348" s="222"/>
      <c r="H348" s="223" t="s">
        <v>1</v>
      </c>
      <c r="I348" s="225"/>
      <c r="J348" s="222"/>
      <c r="K348" s="222"/>
      <c r="L348" s="226"/>
      <c r="M348" s="227"/>
      <c r="N348" s="228"/>
      <c r="O348" s="228"/>
      <c r="P348" s="228"/>
      <c r="Q348" s="228"/>
      <c r="R348" s="228"/>
      <c r="S348" s="228"/>
      <c r="T348" s="229"/>
      <c r="AT348" s="230" t="s">
        <v>144</v>
      </c>
      <c r="AU348" s="230" t="s">
        <v>81</v>
      </c>
      <c r="AV348" s="11" t="s">
        <v>79</v>
      </c>
      <c r="AW348" s="11" t="s">
        <v>33</v>
      </c>
      <c r="AX348" s="11" t="s">
        <v>72</v>
      </c>
      <c r="AY348" s="230" t="s">
        <v>133</v>
      </c>
    </row>
    <row r="349" s="12" customFormat="1">
      <c r="B349" s="231"/>
      <c r="C349" s="232"/>
      <c r="D349" s="218" t="s">
        <v>144</v>
      </c>
      <c r="E349" s="233" t="s">
        <v>1</v>
      </c>
      <c r="F349" s="234" t="s">
        <v>1094</v>
      </c>
      <c r="G349" s="232"/>
      <c r="H349" s="235">
        <v>145.40799999999999</v>
      </c>
      <c r="I349" s="236"/>
      <c r="J349" s="232"/>
      <c r="K349" s="232"/>
      <c r="L349" s="237"/>
      <c r="M349" s="238"/>
      <c r="N349" s="239"/>
      <c r="O349" s="239"/>
      <c r="P349" s="239"/>
      <c r="Q349" s="239"/>
      <c r="R349" s="239"/>
      <c r="S349" s="239"/>
      <c r="T349" s="240"/>
      <c r="AT349" s="241" t="s">
        <v>144</v>
      </c>
      <c r="AU349" s="241" t="s">
        <v>81</v>
      </c>
      <c r="AV349" s="12" t="s">
        <v>81</v>
      </c>
      <c r="AW349" s="12" t="s">
        <v>33</v>
      </c>
      <c r="AX349" s="12" t="s">
        <v>72</v>
      </c>
      <c r="AY349" s="241" t="s">
        <v>133</v>
      </c>
    </row>
    <row r="350" s="11" customFormat="1">
      <c r="B350" s="221"/>
      <c r="C350" s="222"/>
      <c r="D350" s="218" t="s">
        <v>144</v>
      </c>
      <c r="E350" s="223" t="s">
        <v>1</v>
      </c>
      <c r="F350" s="224" t="s">
        <v>396</v>
      </c>
      <c r="G350" s="222"/>
      <c r="H350" s="223" t="s">
        <v>1</v>
      </c>
      <c r="I350" s="225"/>
      <c r="J350" s="222"/>
      <c r="K350" s="222"/>
      <c r="L350" s="226"/>
      <c r="M350" s="227"/>
      <c r="N350" s="228"/>
      <c r="O350" s="228"/>
      <c r="P350" s="228"/>
      <c r="Q350" s="228"/>
      <c r="R350" s="228"/>
      <c r="S350" s="228"/>
      <c r="T350" s="229"/>
      <c r="AT350" s="230" t="s">
        <v>144</v>
      </c>
      <c r="AU350" s="230" t="s">
        <v>81</v>
      </c>
      <c r="AV350" s="11" t="s">
        <v>79</v>
      </c>
      <c r="AW350" s="11" t="s">
        <v>33</v>
      </c>
      <c r="AX350" s="11" t="s">
        <v>72</v>
      </c>
      <c r="AY350" s="230" t="s">
        <v>133</v>
      </c>
    </row>
    <row r="351" s="12" customFormat="1">
      <c r="B351" s="231"/>
      <c r="C351" s="232"/>
      <c r="D351" s="218" t="s">
        <v>144</v>
      </c>
      <c r="E351" s="233" t="s">
        <v>1</v>
      </c>
      <c r="F351" s="234" t="s">
        <v>1095</v>
      </c>
      <c r="G351" s="232"/>
      <c r="H351" s="235">
        <v>83.951999999999998</v>
      </c>
      <c r="I351" s="236"/>
      <c r="J351" s="232"/>
      <c r="K351" s="232"/>
      <c r="L351" s="237"/>
      <c r="M351" s="238"/>
      <c r="N351" s="239"/>
      <c r="O351" s="239"/>
      <c r="P351" s="239"/>
      <c r="Q351" s="239"/>
      <c r="R351" s="239"/>
      <c r="S351" s="239"/>
      <c r="T351" s="240"/>
      <c r="AT351" s="241" t="s">
        <v>144</v>
      </c>
      <c r="AU351" s="241" t="s">
        <v>81</v>
      </c>
      <c r="AV351" s="12" t="s">
        <v>81</v>
      </c>
      <c r="AW351" s="12" t="s">
        <v>33</v>
      </c>
      <c r="AX351" s="12" t="s">
        <v>72</v>
      </c>
      <c r="AY351" s="241" t="s">
        <v>133</v>
      </c>
    </row>
    <row r="352" s="13" customFormat="1">
      <c r="B352" s="242"/>
      <c r="C352" s="243"/>
      <c r="D352" s="218" t="s">
        <v>144</v>
      </c>
      <c r="E352" s="244" t="s">
        <v>1</v>
      </c>
      <c r="F352" s="245" t="s">
        <v>149</v>
      </c>
      <c r="G352" s="243"/>
      <c r="H352" s="246">
        <v>1077.011</v>
      </c>
      <c r="I352" s="247"/>
      <c r="J352" s="243"/>
      <c r="K352" s="243"/>
      <c r="L352" s="248"/>
      <c r="M352" s="249"/>
      <c r="N352" s="250"/>
      <c r="O352" s="250"/>
      <c r="P352" s="250"/>
      <c r="Q352" s="250"/>
      <c r="R352" s="250"/>
      <c r="S352" s="250"/>
      <c r="T352" s="251"/>
      <c r="AT352" s="252" t="s">
        <v>144</v>
      </c>
      <c r="AU352" s="252" t="s">
        <v>81</v>
      </c>
      <c r="AV352" s="13" t="s">
        <v>140</v>
      </c>
      <c r="AW352" s="13" t="s">
        <v>33</v>
      </c>
      <c r="AX352" s="13" t="s">
        <v>72</v>
      </c>
      <c r="AY352" s="252" t="s">
        <v>133</v>
      </c>
    </row>
    <row r="353" s="12" customFormat="1">
      <c r="B353" s="231"/>
      <c r="C353" s="232"/>
      <c r="D353" s="218" t="s">
        <v>144</v>
      </c>
      <c r="E353" s="233" t="s">
        <v>1</v>
      </c>
      <c r="F353" s="234" t="s">
        <v>1100</v>
      </c>
      <c r="G353" s="232"/>
      <c r="H353" s="235">
        <v>269.25299999999999</v>
      </c>
      <c r="I353" s="236"/>
      <c r="J353" s="232"/>
      <c r="K353" s="232"/>
      <c r="L353" s="237"/>
      <c r="M353" s="238"/>
      <c r="N353" s="239"/>
      <c r="O353" s="239"/>
      <c r="P353" s="239"/>
      <c r="Q353" s="239"/>
      <c r="R353" s="239"/>
      <c r="S353" s="239"/>
      <c r="T353" s="240"/>
      <c r="AT353" s="241" t="s">
        <v>144</v>
      </c>
      <c r="AU353" s="241" t="s">
        <v>81</v>
      </c>
      <c r="AV353" s="12" t="s">
        <v>81</v>
      </c>
      <c r="AW353" s="12" t="s">
        <v>33</v>
      </c>
      <c r="AX353" s="12" t="s">
        <v>79</v>
      </c>
      <c r="AY353" s="241" t="s">
        <v>133</v>
      </c>
    </row>
    <row r="354" s="1" customFormat="1" ht="16.5" customHeight="1">
      <c r="B354" s="37"/>
      <c r="C354" s="206" t="s">
        <v>332</v>
      </c>
      <c r="D354" s="206" t="s">
        <v>135</v>
      </c>
      <c r="E354" s="207" t="s">
        <v>451</v>
      </c>
      <c r="F354" s="208" t="s">
        <v>452</v>
      </c>
      <c r="G354" s="209" t="s">
        <v>211</v>
      </c>
      <c r="H354" s="210">
        <v>2066.846</v>
      </c>
      <c r="I354" s="211"/>
      <c r="J354" s="212">
        <f>ROUND(I354*H354,2)</f>
        <v>0</v>
      </c>
      <c r="K354" s="208" t="s">
        <v>159</v>
      </c>
      <c r="L354" s="42"/>
      <c r="M354" s="213" t="s">
        <v>1</v>
      </c>
      <c r="N354" s="214" t="s">
        <v>43</v>
      </c>
      <c r="O354" s="78"/>
      <c r="P354" s="215">
        <f>O354*H354</f>
        <v>0</v>
      </c>
      <c r="Q354" s="215">
        <v>0</v>
      </c>
      <c r="R354" s="215">
        <f>Q354*H354</f>
        <v>0</v>
      </c>
      <c r="S354" s="215">
        <v>0</v>
      </c>
      <c r="T354" s="216">
        <f>S354*H354</f>
        <v>0</v>
      </c>
      <c r="AR354" s="16" t="s">
        <v>140</v>
      </c>
      <c r="AT354" s="16" t="s">
        <v>135</v>
      </c>
      <c r="AU354" s="16" t="s">
        <v>81</v>
      </c>
      <c r="AY354" s="16" t="s">
        <v>133</v>
      </c>
      <c r="BE354" s="217">
        <f>IF(N354="základní",J354,0)</f>
        <v>0</v>
      </c>
      <c r="BF354" s="217">
        <f>IF(N354="snížená",J354,0)</f>
        <v>0</v>
      </c>
      <c r="BG354" s="217">
        <f>IF(N354="zákl. přenesená",J354,0)</f>
        <v>0</v>
      </c>
      <c r="BH354" s="217">
        <f>IF(N354="sníž. přenesená",J354,0)</f>
        <v>0</v>
      </c>
      <c r="BI354" s="217">
        <f>IF(N354="nulová",J354,0)</f>
        <v>0</v>
      </c>
      <c r="BJ354" s="16" t="s">
        <v>79</v>
      </c>
      <c r="BK354" s="217">
        <f>ROUND(I354*H354,2)</f>
        <v>0</v>
      </c>
      <c r="BL354" s="16" t="s">
        <v>140</v>
      </c>
      <c r="BM354" s="16" t="s">
        <v>1101</v>
      </c>
    </row>
    <row r="355" s="1" customFormat="1">
      <c r="B355" s="37"/>
      <c r="C355" s="38"/>
      <c r="D355" s="218" t="s">
        <v>142</v>
      </c>
      <c r="E355" s="38"/>
      <c r="F355" s="219" t="s">
        <v>452</v>
      </c>
      <c r="G355" s="38"/>
      <c r="H355" s="38"/>
      <c r="I355" s="131"/>
      <c r="J355" s="38"/>
      <c r="K355" s="38"/>
      <c r="L355" s="42"/>
      <c r="M355" s="220"/>
      <c r="N355" s="78"/>
      <c r="O355" s="78"/>
      <c r="P355" s="78"/>
      <c r="Q355" s="78"/>
      <c r="R355" s="78"/>
      <c r="S355" s="78"/>
      <c r="T355" s="79"/>
      <c r="AT355" s="16" t="s">
        <v>142</v>
      </c>
      <c r="AU355" s="16" t="s">
        <v>81</v>
      </c>
    </row>
    <row r="356" s="12" customFormat="1">
      <c r="B356" s="231"/>
      <c r="C356" s="232"/>
      <c r="D356" s="218" t="s">
        <v>144</v>
      </c>
      <c r="E356" s="233" t="s">
        <v>1</v>
      </c>
      <c r="F356" s="234" t="s">
        <v>1102</v>
      </c>
      <c r="G356" s="232"/>
      <c r="H356" s="235">
        <v>2066.846</v>
      </c>
      <c r="I356" s="236"/>
      <c r="J356" s="232"/>
      <c r="K356" s="232"/>
      <c r="L356" s="237"/>
      <c r="M356" s="238"/>
      <c r="N356" s="239"/>
      <c r="O356" s="239"/>
      <c r="P356" s="239"/>
      <c r="Q356" s="239"/>
      <c r="R356" s="239"/>
      <c r="S356" s="239"/>
      <c r="T356" s="240"/>
      <c r="AT356" s="241" t="s">
        <v>144</v>
      </c>
      <c r="AU356" s="241" t="s">
        <v>81</v>
      </c>
      <c r="AV356" s="12" t="s">
        <v>81</v>
      </c>
      <c r="AW356" s="12" t="s">
        <v>33</v>
      </c>
      <c r="AX356" s="12" t="s">
        <v>79</v>
      </c>
      <c r="AY356" s="241" t="s">
        <v>133</v>
      </c>
    </row>
    <row r="357" s="1" customFormat="1" ht="16.5" customHeight="1">
      <c r="B357" s="37"/>
      <c r="C357" s="206" t="s">
        <v>346</v>
      </c>
      <c r="D357" s="206" t="s">
        <v>135</v>
      </c>
      <c r="E357" s="207" t="s">
        <v>456</v>
      </c>
      <c r="F357" s="208" t="s">
        <v>457</v>
      </c>
      <c r="G357" s="209" t="s">
        <v>211</v>
      </c>
      <c r="H357" s="210">
        <v>12401.075999999999</v>
      </c>
      <c r="I357" s="211"/>
      <c r="J357" s="212">
        <f>ROUND(I357*H357,2)</f>
        <v>0</v>
      </c>
      <c r="K357" s="208" t="s">
        <v>159</v>
      </c>
      <c r="L357" s="42"/>
      <c r="M357" s="213" t="s">
        <v>1</v>
      </c>
      <c r="N357" s="214" t="s">
        <v>43</v>
      </c>
      <c r="O357" s="78"/>
      <c r="P357" s="215">
        <f>O357*H357</f>
        <v>0</v>
      </c>
      <c r="Q357" s="215">
        <v>0</v>
      </c>
      <c r="R357" s="215">
        <f>Q357*H357</f>
        <v>0</v>
      </c>
      <c r="S357" s="215">
        <v>0</v>
      </c>
      <c r="T357" s="216">
        <f>S357*H357</f>
        <v>0</v>
      </c>
      <c r="AR357" s="16" t="s">
        <v>140</v>
      </c>
      <c r="AT357" s="16" t="s">
        <v>135</v>
      </c>
      <c r="AU357" s="16" t="s">
        <v>81</v>
      </c>
      <c r="AY357" s="16" t="s">
        <v>133</v>
      </c>
      <c r="BE357" s="217">
        <f>IF(N357="základní",J357,0)</f>
        <v>0</v>
      </c>
      <c r="BF357" s="217">
        <f>IF(N357="snížená",J357,0)</f>
        <v>0</v>
      </c>
      <c r="BG357" s="217">
        <f>IF(N357="zákl. přenesená",J357,0)</f>
        <v>0</v>
      </c>
      <c r="BH357" s="217">
        <f>IF(N357="sníž. přenesená",J357,0)</f>
        <v>0</v>
      </c>
      <c r="BI357" s="217">
        <f>IF(N357="nulová",J357,0)</f>
        <v>0</v>
      </c>
      <c r="BJ357" s="16" t="s">
        <v>79</v>
      </c>
      <c r="BK357" s="217">
        <f>ROUND(I357*H357,2)</f>
        <v>0</v>
      </c>
      <c r="BL357" s="16" t="s">
        <v>140</v>
      </c>
      <c r="BM357" s="16" t="s">
        <v>1103</v>
      </c>
    </row>
    <row r="358" s="1" customFormat="1">
      <c r="B358" s="37"/>
      <c r="C358" s="38"/>
      <c r="D358" s="218" t="s">
        <v>142</v>
      </c>
      <c r="E358" s="38"/>
      <c r="F358" s="219" t="s">
        <v>457</v>
      </c>
      <c r="G358" s="38"/>
      <c r="H358" s="38"/>
      <c r="I358" s="131"/>
      <c r="J358" s="38"/>
      <c r="K358" s="38"/>
      <c r="L358" s="42"/>
      <c r="M358" s="220"/>
      <c r="N358" s="78"/>
      <c r="O358" s="78"/>
      <c r="P358" s="78"/>
      <c r="Q358" s="78"/>
      <c r="R358" s="78"/>
      <c r="S358" s="78"/>
      <c r="T358" s="79"/>
      <c r="AT358" s="16" t="s">
        <v>142</v>
      </c>
      <c r="AU358" s="16" t="s">
        <v>81</v>
      </c>
    </row>
    <row r="359" s="12" customFormat="1">
      <c r="B359" s="231"/>
      <c r="C359" s="232"/>
      <c r="D359" s="218" t="s">
        <v>144</v>
      </c>
      <c r="E359" s="233" t="s">
        <v>1</v>
      </c>
      <c r="F359" s="234" t="s">
        <v>1104</v>
      </c>
      <c r="G359" s="232"/>
      <c r="H359" s="235">
        <v>12401.075999999999</v>
      </c>
      <c r="I359" s="236"/>
      <c r="J359" s="232"/>
      <c r="K359" s="232"/>
      <c r="L359" s="237"/>
      <c r="M359" s="238"/>
      <c r="N359" s="239"/>
      <c r="O359" s="239"/>
      <c r="P359" s="239"/>
      <c r="Q359" s="239"/>
      <c r="R359" s="239"/>
      <c r="S359" s="239"/>
      <c r="T359" s="240"/>
      <c r="AT359" s="241" t="s">
        <v>144</v>
      </c>
      <c r="AU359" s="241" t="s">
        <v>81</v>
      </c>
      <c r="AV359" s="12" t="s">
        <v>81</v>
      </c>
      <c r="AW359" s="12" t="s">
        <v>33</v>
      </c>
      <c r="AX359" s="12" t="s">
        <v>79</v>
      </c>
      <c r="AY359" s="241" t="s">
        <v>133</v>
      </c>
    </row>
    <row r="360" s="1" customFormat="1" ht="16.5" customHeight="1">
      <c r="B360" s="37"/>
      <c r="C360" s="206" t="s">
        <v>353</v>
      </c>
      <c r="D360" s="206" t="s">
        <v>135</v>
      </c>
      <c r="E360" s="207" t="s">
        <v>461</v>
      </c>
      <c r="F360" s="208" t="s">
        <v>462</v>
      </c>
      <c r="G360" s="209" t="s">
        <v>211</v>
      </c>
      <c r="H360" s="210">
        <v>688.94899999999996</v>
      </c>
      <c r="I360" s="211"/>
      <c r="J360" s="212">
        <f>ROUND(I360*H360,2)</f>
        <v>0</v>
      </c>
      <c r="K360" s="208" t="s">
        <v>159</v>
      </c>
      <c r="L360" s="42"/>
      <c r="M360" s="213" t="s">
        <v>1</v>
      </c>
      <c r="N360" s="214" t="s">
        <v>43</v>
      </c>
      <c r="O360" s="78"/>
      <c r="P360" s="215">
        <f>O360*H360</f>
        <v>0</v>
      </c>
      <c r="Q360" s="215">
        <v>0</v>
      </c>
      <c r="R360" s="215">
        <f>Q360*H360</f>
        <v>0</v>
      </c>
      <c r="S360" s="215">
        <v>0</v>
      </c>
      <c r="T360" s="216">
        <f>S360*H360</f>
        <v>0</v>
      </c>
      <c r="AR360" s="16" t="s">
        <v>140</v>
      </c>
      <c r="AT360" s="16" t="s">
        <v>135</v>
      </c>
      <c r="AU360" s="16" t="s">
        <v>81</v>
      </c>
      <c r="AY360" s="16" t="s">
        <v>133</v>
      </c>
      <c r="BE360" s="217">
        <f>IF(N360="základní",J360,0)</f>
        <v>0</v>
      </c>
      <c r="BF360" s="217">
        <f>IF(N360="snížená",J360,0)</f>
        <v>0</v>
      </c>
      <c r="BG360" s="217">
        <f>IF(N360="zákl. přenesená",J360,0)</f>
        <v>0</v>
      </c>
      <c r="BH360" s="217">
        <f>IF(N360="sníž. přenesená",J360,0)</f>
        <v>0</v>
      </c>
      <c r="BI360" s="217">
        <f>IF(N360="nulová",J360,0)</f>
        <v>0</v>
      </c>
      <c r="BJ360" s="16" t="s">
        <v>79</v>
      </c>
      <c r="BK360" s="217">
        <f>ROUND(I360*H360,2)</f>
        <v>0</v>
      </c>
      <c r="BL360" s="16" t="s">
        <v>140</v>
      </c>
      <c r="BM360" s="16" t="s">
        <v>1105</v>
      </c>
    </row>
    <row r="361" s="1" customFormat="1">
      <c r="B361" s="37"/>
      <c r="C361" s="38"/>
      <c r="D361" s="218" t="s">
        <v>142</v>
      </c>
      <c r="E361" s="38"/>
      <c r="F361" s="219" t="s">
        <v>462</v>
      </c>
      <c r="G361" s="38"/>
      <c r="H361" s="38"/>
      <c r="I361" s="131"/>
      <c r="J361" s="38"/>
      <c r="K361" s="38"/>
      <c r="L361" s="42"/>
      <c r="M361" s="220"/>
      <c r="N361" s="78"/>
      <c r="O361" s="78"/>
      <c r="P361" s="78"/>
      <c r="Q361" s="78"/>
      <c r="R361" s="78"/>
      <c r="S361" s="78"/>
      <c r="T361" s="79"/>
      <c r="AT361" s="16" t="s">
        <v>142</v>
      </c>
      <c r="AU361" s="16" t="s">
        <v>81</v>
      </c>
    </row>
    <row r="362" s="12" customFormat="1">
      <c r="B362" s="231"/>
      <c r="C362" s="232"/>
      <c r="D362" s="218" t="s">
        <v>144</v>
      </c>
      <c r="E362" s="233" t="s">
        <v>1</v>
      </c>
      <c r="F362" s="234" t="s">
        <v>1106</v>
      </c>
      <c r="G362" s="232"/>
      <c r="H362" s="235">
        <v>688.94899999999996</v>
      </c>
      <c r="I362" s="236"/>
      <c r="J362" s="232"/>
      <c r="K362" s="232"/>
      <c r="L362" s="237"/>
      <c r="M362" s="238"/>
      <c r="N362" s="239"/>
      <c r="O362" s="239"/>
      <c r="P362" s="239"/>
      <c r="Q362" s="239"/>
      <c r="R362" s="239"/>
      <c r="S362" s="239"/>
      <c r="T362" s="240"/>
      <c r="AT362" s="241" t="s">
        <v>144</v>
      </c>
      <c r="AU362" s="241" t="s">
        <v>81</v>
      </c>
      <c r="AV362" s="12" t="s">
        <v>81</v>
      </c>
      <c r="AW362" s="12" t="s">
        <v>33</v>
      </c>
      <c r="AX362" s="12" t="s">
        <v>79</v>
      </c>
      <c r="AY362" s="241" t="s">
        <v>133</v>
      </c>
    </row>
    <row r="363" s="1" customFormat="1" ht="16.5" customHeight="1">
      <c r="B363" s="37"/>
      <c r="C363" s="206" t="s">
        <v>360</v>
      </c>
      <c r="D363" s="206" t="s">
        <v>135</v>
      </c>
      <c r="E363" s="207" t="s">
        <v>466</v>
      </c>
      <c r="F363" s="208" t="s">
        <v>467</v>
      </c>
      <c r="G363" s="209" t="s">
        <v>211</v>
      </c>
      <c r="H363" s="210">
        <v>4133.6940000000004</v>
      </c>
      <c r="I363" s="211"/>
      <c r="J363" s="212">
        <f>ROUND(I363*H363,2)</f>
        <v>0</v>
      </c>
      <c r="K363" s="208" t="s">
        <v>159</v>
      </c>
      <c r="L363" s="42"/>
      <c r="M363" s="213" t="s">
        <v>1</v>
      </c>
      <c r="N363" s="214" t="s">
        <v>43</v>
      </c>
      <c r="O363" s="78"/>
      <c r="P363" s="215">
        <f>O363*H363</f>
        <v>0</v>
      </c>
      <c r="Q363" s="215">
        <v>0</v>
      </c>
      <c r="R363" s="215">
        <f>Q363*H363</f>
        <v>0</v>
      </c>
      <c r="S363" s="215">
        <v>0</v>
      </c>
      <c r="T363" s="216">
        <f>S363*H363</f>
        <v>0</v>
      </c>
      <c r="AR363" s="16" t="s">
        <v>140</v>
      </c>
      <c r="AT363" s="16" t="s">
        <v>135</v>
      </c>
      <c r="AU363" s="16" t="s">
        <v>81</v>
      </c>
      <c r="AY363" s="16" t="s">
        <v>133</v>
      </c>
      <c r="BE363" s="217">
        <f>IF(N363="základní",J363,0)</f>
        <v>0</v>
      </c>
      <c r="BF363" s="217">
        <f>IF(N363="snížená",J363,0)</f>
        <v>0</v>
      </c>
      <c r="BG363" s="217">
        <f>IF(N363="zákl. přenesená",J363,0)</f>
        <v>0</v>
      </c>
      <c r="BH363" s="217">
        <f>IF(N363="sníž. přenesená",J363,0)</f>
        <v>0</v>
      </c>
      <c r="BI363" s="217">
        <f>IF(N363="nulová",J363,0)</f>
        <v>0</v>
      </c>
      <c r="BJ363" s="16" t="s">
        <v>79</v>
      </c>
      <c r="BK363" s="217">
        <f>ROUND(I363*H363,2)</f>
        <v>0</v>
      </c>
      <c r="BL363" s="16" t="s">
        <v>140</v>
      </c>
      <c r="BM363" s="16" t="s">
        <v>1107</v>
      </c>
    </row>
    <row r="364" s="1" customFormat="1">
      <c r="B364" s="37"/>
      <c r="C364" s="38"/>
      <c r="D364" s="218" t="s">
        <v>142</v>
      </c>
      <c r="E364" s="38"/>
      <c r="F364" s="219" t="s">
        <v>467</v>
      </c>
      <c r="G364" s="38"/>
      <c r="H364" s="38"/>
      <c r="I364" s="131"/>
      <c r="J364" s="38"/>
      <c r="K364" s="38"/>
      <c r="L364" s="42"/>
      <c r="M364" s="220"/>
      <c r="N364" s="78"/>
      <c r="O364" s="78"/>
      <c r="P364" s="78"/>
      <c r="Q364" s="78"/>
      <c r="R364" s="78"/>
      <c r="S364" s="78"/>
      <c r="T364" s="79"/>
      <c r="AT364" s="16" t="s">
        <v>142</v>
      </c>
      <c r="AU364" s="16" t="s">
        <v>81</v>
      </c>
    </row>
    <row r="365" s="12" customFormat="1">
      <c r="B365" s="231"/>
      <c r="C365" s="232"/>
      <c r="D365" s="218" t="s">
        <v>144</v>
      </c>
      <c r="E365" s="233" t="s">
        <v>1</v>
      </c>
      <c r="F365" s="234" t="s">
        <v>1108</v>
      </c>
      <c r="G365" s="232"/>
      <c r="H365" s="235">
        <v>4133.6940000000004</v>
      </c>
      <c r="I365" s="236"/>
      <c r="J365" s="232"/>
      <c r="K365" s="232"/>
      <c r="L365" s="237"/>
      <c r="M365" s="238"/>
      <c r="N365" s="239"/>
      <c r="O365" s="239"/>
      <c r="P365" s="239"/>
      <c r="Q365" s="239"/>
      <c r="R365" s="239"/>
      <c r="S365" s="239"/>
      <c r="T365" s="240"/>
      <c r="AT365" s="241" t="s">
        <v>144</v>
      </c>
      <c r="AU365" s="241" t="s">
        <v>81</v>
      </c>
      <c r="AV365" s="12" t="s">
        <v>81</v>
      </c>
      <c r="AW365" s="12" t="s">
        <v>33</v>
      </c>
      <c r="AX365" s="12" t="s">
        <v>79</v>
      </c>
      <c r="AY365" s="241" t="s">
        <v>133</v>
      </c>
    </row>
    <row r="366" s="1" customFormat="1" ht="16.5" customHeight="1">
      <c r="B366" s="37"/>
      <c r="C366" s="206" t="s">
        <v>367</v>
      </c>
      <c r="D366" s="206" t="s">
        <v>135</v>
      </c>
      <c r="E366" s="207" t="s">
        <v>471</v>
      </c>
      <c r="F366" s="208" t="s">
        <v>472</v>
      </c>
      <c r="G366" s="209" t="s">
        <v>211</v>
      </c>
      <c r="H366" s="210">
        <v>2755.7939999999999</v>
      </c>
      <c r="I366" s="211"/>
      <c r="J366" s="212">
        <f>ROUND(I366*H366,2)</f>
        <v>0</v>
      </c>
      <c r="K366" s="208" t="s">
        <v>159</v>
      </c>
      <c r="L366" s="42"/>
      <c r="M366" s="213" t="s">
        <v>1</v>
      </c>
      <c r="N366" s="214" t="s">
        <v>43</v>
      </c>
      <c r="O366" s="78"/>
      <c r="P366" s="215">
        <f>O366*H366</f>
        <v>0</v>
      </c>
      <c r="Q366" s="215">
        <v>0</v>
      </c>
      <c r="R366" s="215">
        <f>Q366*H366</f>
        <v>0</v>
      </c>
      <c r="S366" s="215">
        <v>0</v>
      </c>
      <c r="T366" s="216">
        <f>S366*H366</f>
        <v>0</v>
      </c>
      <c r="AR366" s="16" t="s">
        <v>140</v>
      </c>
      <c r="AT366" s="16" t="s">
        <v>135</v>
      </c>
      <c r="AU366" s="16" t="s">
        <v>81</v>
      </c>
      <c r="AY366" s="16" t="s">
        <v>133</v>
      </c>
      <c r="BE366" s="217">
        <f>IF(N366="základní",J366,0)</f>
        <v>0</v>
      </c>
      <c r="BF366" s="217">
        <f>IF(N366="snížená",J366,0)</f>
        <v>0</v>
      </c>
      <c r="BG366" s="217">
        <f>IF(N366="zákl. přenesená",J366,0)</f>
        <v>0</v>
      </c>
      <c r="BH366" s="217">
        <f>IF(N366="sníž. přenesená",J366,0)</f>
        <v>0</v>
      </c>
      <c r="BI366" s="217">
        <f>IF(N366="nulová",J366,0)</f>
        <v>0</v>
      </c>
      <c r="BJ366" s="16" t="s">
        <v>79</v>
      </c>
      <c r="BK366" s="217">
        <f>ROUND(I366*H366,2)</f>
        <v>0</v>
      </c>
      <c r="BL366" s="16" t="s">
        <v>140</v>
      </c>
      <c r="BM366" s="16" t="s">
        <v>1109</v>
      </c>
    </row>
    <row r="367" s="1" customFormat="1">
      <c r="B367" s="37"/>
      <c r="C367" s="38"/>
      <c r="D367" s="218" t="s">
        <v>142</v>
      </c>
      <c r="E367" s="38"/>
      <c r="F367" s="219" t="s">
        <v>472</v>
      </c>
      <c r="G367" s="38"/>
      <c r="H367" s="38"/>
      <c r="I367" s="131"/>
      <c r="J367" s="38"/>
      <c r="K367" s="38"/>
      <c r="L367" s="42"/>
      <c r="M367" s="220"/>
      <c r="N367" s="78"/>
      <c r="O367" s="78"/>
      <c r="P367" s="78"/>
      <c r="Q367" s="78"/>
      <c r="R367" s="78"/>
      <c r="S367" s="78"/>
      <c r="T367" s="79"/>
      <c r="AT367" s="16" t="s">
        <v>142</v>
      </c>
      <c r="AU367" s="16" t="s">
        <v>81</v>
      </c>
    </row>
    <row r="368" s="12" customFormat="1">
      <c r="B368" s="231"/>
      <c r="C368" s="232"/>
      <c r="D368" s="218" t="s">
        <v>144</v>
      </c>
      <c r="E368" s="233" t="s">
        <v>1</v>
      </c>
      <c r="F368" s="234" t="s">
        <v>1110</v>
      </c>
      <c r="G368" s="232"/>
      <c r="H368" s="235">
        <v>2755.7939999999999</v>
      </c>
      <c r="I368" s="236"/>
      <c r="J368" s="232"/>
      <c r="K368" s="232"/>
      <c r="L368" s="237"/>
      <c r="M368" s="238"/>
      <c r="N368" s="239"/>
      <c r="O368" s="239"/>
      <c r="P368" s="239"/>
      <c r="Q368" s="239"/>
      <c r="R368" s="239"/>
      <c r="S368" s="239"/>
      <c r="T368" s="240"/>
      <c r="AT368" s="241" t="s">
        <v>144</v>
      </c>
      <c r="AU368" s="241" t="s">
        <v>81</v>
      </c>
      <c r="AV368" s="12" t="s">
        <v>81</v>
      </c>
      <c r="AW368" s="12" t="s">
        <v>33</v>
      </c>
      <c r="AX368" s="12" t="s">
        <v>79</v>
      </c>
      <c r="AY368" s="241" t="s">
        <v>133</v>
      </c>
    </row>
    <row r="369" s="1" customFormat="1" ht="16.5" customHeight="1">
      <c r="B369" s="37"/>
      <c r="C369" s="206" t="s">
        <v>402</v>
      </c>
      <c r="D369" s="206" t="s">
        <v>135</v>
      </c>
      <c r="E369" s="207" t="s">
        <v>476</v>
      </c>
      <c r="F369" s="208" t="s">
        <v>477</v>
      </c>
      <c r="G369" s="209" t="s">
        <v>211</v>
      </c>
      <c r="H369" s="210">
        <v>1692.7460000000001</v>
      </c>
      <c r="I369" s="211"/>
      <c r="J369" s="212">
        <f>ROUND(I369*H369,2)</f>
        <v>0</v>
      </c>
      <c r="K369" s="208" t="s">
        <v>159</v>
      </c>
      <c r="L369" s="42"/>
      <c r="M369" s="213" t="s">
        <v>1</v>
      </c>
      <c r="N369" s="214" t="s">
        <v>43</v>
      </c>
      <c r="O369" s="78"/>
      <c r="P369" s="215">
        <f>O369*H369</f>
        <v>0</v>
      </c>
      <c r="Q369" s="215">
        <v>0</v>
      </c>
      <c r="R369" s="215">
        <f>Q369*H369</f>
        <v>0</v>
      </c>
      <c r="S369" s="215">
        <v>0</v>
      </c>
      <c r="T369" s="216">
        <f>S369*H369</f>
        <v>0</v>
      </c>
      <c r="AR369" s="16" t="s">
        <v>140</v>
      </c>
      <c r="AT369" s="16" t="s">
        <v>135</v>
      </c>
      <c r="AU369" s="16" t="s">
        <v>81</v>
      </c>
      <c r="AY369" s="16" t="s">
        <v>133</v>
      </c>
      <c r="BE369" s="217">
        <f>IF(N369="základní",J369,0)</f>
        <v>0</v>
      </c>
      <c r="BF369" s="217">
        <f>IF(N369="snížená",J369,0)</f>
        <v>0</v>
      </c>
      <c r="BG369" s="217">
        <f>IF(N369="zákl. přenesená",J369,0)</f>
        <v>0</v>
      </c>
      <c r="BH369" s="217">
        <f>IF(N369="sníž. přenesená",J369,0)</f>
        <v>0</v>
      </c>
      <c r="BI369" s="217">
        <f>IF(N369="nulová",J369,0)</f>
        <v>0</v>
      </c>
      <c r="BJ369" s="16" t="s">
        <v>79</v>
      </c>
      <c r="BK369" s="217">
        <f>ROUND(I369*H369,2)</f>
        <v>0</v>
      </c>
      <c r="BL369" s="16" t="s">
        <v>140</v>
      </c>
      <c r="BM369" s="16" t="s">
        <v>1111</v>
      </c>
    </row>
    <row r="370" s="1" customFormat="1">
      <c r="B370" s="37"/>
      <c r="C370" s="38"/>
      <c r="D370" s="218" t="s">
        <v>142</v>
      </c>
      <c r="E370" s="38"/>
      <c r="F370" s="219" t="s">
        <v>477</v>
      </c>
      <c r="G370" s="38"/>
      <c r="H370" s="38"/>
      <c r="I370" s="131"/>
      <c r="J370" s="38"/>
      <c r="K370" s="38"/>
      <c r="L370" s="42"/>
      <c r="M370" s="220"/>
      <c r="N370" s="78"/>
      <c r="O370" s="78"/>
      <c r="P370" s="78"/>
      <c r="Q370" s="78"/>
      <c r="R370" s="78"/>
      <c r="S370" s="78"/>
      <c r="T370" s="79"/>
      <c r="AT370" s="16" t="s">
        <v>142</v>
      </c>
      <c r="AU370" s="16" t="s">
        <v>81</v>
      </c>
    </row>
    <row r="371" s="11" customFormat="1">
      <c r="B371" s="221"/>
      <c r="C371" s="222"/>
      <c r="D371" s="218" t="s">
        <v>144</v>
      </c>
      <c r="E371" s="223" t="s">
        <v>1</v>
      </c>
      <c r="F371" s="224" t="s">
        <v>479</v>
      </c>
      <c r="G371" s="222"/>
      <c r="H371" s="223" t="s">
        <v>1</v>
      </c>
      <c r="I371" s="225"/>
      <c r="J371" s="222"/>
      <c r="K371" s="222"/>
      <c r="L371" s="226"/>
      <c r="M371" s="227"/>
      <c r="N371" s="228"/>
      <c r="O371" s="228"/>
      <c r="P371" s="228"/>
      <c r="Q371" s="228"/>
      <c r="R371" s="228"/>
      <c r="S371" s="228"/>
      <c r="T371" s="229"/>
      <c r="AT371" s="230" t="s">
        <v>144</v>
      </c>
      <c r="AU371" s="230" t="s">
        <v>81</v>
      </c>
      <c r="AV371" s="11" t="s">
        <v>79</v>
      </c>
      <c r="AW371" s="11" t="s">
        <v>33</v>
      </c>
      <c r="AX371" s="11" t="s">
        <v>72</v>
      </c>
      <c r="AY371" s="230" t="s">
        <v>133</v>
      </c>
    </row>
    <row r="372" s="11" customFormat="1">
      <c r="B372" s="221"/>
      <c r="C372" s="222"/>
      <c r="D372" s="218" t="s">
        <v>144</v>
      </c>
      <c r="E372" s="223" t="s">
        <v>1</v>
      </c>
      <c r="F372" s="224" t="s">
        <v>226</v>
      </c>
      <c r="G372" s="222"/>
      <c r="H372" s="223" t="s">
        <v>1</v>
      </c>
      <c r="I372" s="225"/>
      <c r="J372" s="222"/>
      <c r="K372" s="222"/>
      <c r="L372" s="226"/>
      <c r="M372" s="227"/>
      <c r="N372" s="228"/>
      <c r="O372" s="228"/>
      <c r="P372" s="228"/>
      <c r="Q372" s="228"/>
      <c r="R372" s="228"/>
      <c r="S372" s="228"/>
      <c r="T372" s="229"/>
      <c r="AT372" s="230" t="s">
        <v>144</v>
      </c>
      <c r="AU372" s="230" t="s">
        <v>81</v>
      </c>
      <c r="AV372" s="11" t="s">
        <v>79</v>
      </c>
      <c r="AW372" s="11" t="s">
        <v>33</v>
      </c>
      <c r="AX372" s="11" t="s">
        <v>72</v>
      </c>
      <c r="AY372" s="230" t="s">
        <v>133</v>
      </c>
    </row>
    <row r="373" s="12" customFormat="1">
      <c r="B373" s="231"/>
      <c r="C373" s="232"/>
      <c r="D373" s="218" t="s">
        <v>144</v>
      </c>
      <c r="E373" s="233" t="s">
        <v>1</v>
      </c>
      <c r="F373" s="234" t="s">
        <v>1112</v>
      </c>
      <c r="G373" s="232"/>
      <c r="H373" s="235">
        <v>38.726999999999997</v>
      </c>
      <c r="I373" s="236"/>
      <c r="J373" s="232"/>
      <c r="K373" s="232"/>
      <c r="L373" s="237"/>
      <c r="M373" s="238"/>
      <c r="N373" s="239"/>
      <c r="O373" s="239"/>
      <c r="P373" s="239"/>
      <c r="Q373" s="239"/>
      <c r="R373" s="239"/>
      <c r="S373" s="239"/>
      <c r="T373" s="240"/>
      <c r="AT373" s="241" t="s">
        <v>144</v>
      </c>
      <c r="AU373" s="241" t="s">
        <v>81</v>
      </c>
      <c r="AV373" s="12" t="s">
        <v>81</v>
      </c>
      <c r="AW373" s="12" t="s">
        <v>33</v>
      </c>
      <c r="AX373" s="12" t="s">
        <v>72</v>
      </c>
      <c r="AY373" s="241" t="s">
        <v>133</v>
      </c>
    </row>
    <row r="374" s="12" customFormat="1">
      <c r="B374" s="231"/>
      <c r="C374" s="232"/>
      <c r="D374" s="218" t="s">
        <v>144</v>
      </c>
      <c r="E374" s="233" t="s">
        <v>1</v>
      </c>
      <c r="F374" s="234" t="s">
        <v>1113</v>
      </c>
      <c r="G374" s="232"/>
      <c r="H374" s="235">
        <v>16.280999999999999</v>
      </c>
      <c r="I374" s="236"/>
      <c r="J374" s="232"/>
      <c r="K374" s="232"/>
      <c r="L374" s="237"/>
      <c r="M374" s="238"/>
      <c r="N374" s="239"/>
      <c r="O374" s="239"/>
      <c r="P374" s="239"/>
      <c r="Q374" s="239"/>
      <c r="R374" s="239"/>
      <c r="S374" s="239"/>
      <c r="T374" s="240"/>
      <c r="AT374" s="241" t="s">
        <v>144</v>
      </c>
      <c r="AU374" s="241" t="s">
        <v>81</v>
      </c>
      <c r="AV374" s="12" t="s">
        <v>81</v>
      </c>
      <c r="AW374" s="12" t="s">
        <v>33</v>
      </c>
      <c r="AX374" s="12" t="s">
        <v>72</v>
      </c>
      <c r="AY374" s="241" t="s">
        <v>133</v>
      </c>
    </row>
    <row r="375" s="12" customFormat="1">
      <c r="B375" s="231"/>
      <c r="C375" s="232"/>
      <c r="D375" s="218" t="s">
        <v>144</v>
      </c>
      <c r="E375" s="233" t="s">
        <v>1</v>
      </c>
      <c r="F375" s="234" t="s">
        <v>1114</v>
      </c>
      <c r="G375" s="232"/>
      <c r="H375" s="235">
        <v>468.10599999999999</v>
      </c>
      <c r="I375" s="236"/>
      <c r="J375" s="232"/>
      <c r="K375" s="232"/>
      <c r="L375" s="237"/>
      <c r="M375" s="238"/>
      <c r="N375" s="239"/>
      <c r="O375" s="239"/>
      <c r="P375" s="239"/>
      <c r="Q375" s="239"/>
      <c r="R375" s="239"/>
      <c r="S375" s="239"/>
      <c r="T375" s="240"/>
      <c r="AT375" s="241" t="s">
        <v>144</v>
      </c>
      <c r="AU375" s="241" t="s">
        <v>81</v>
      </c>
      <c r="AV375" s="12" t="s">
        <v>81</v>
      </c>
      <c r="AW375" s="12" t="s">
        <v>33</v>
      </c>
      <c r="AX375" s="12" t="s">
        <v>72</v>
      </c>
      <c r="AY375" s="241" t="s">
        <v>133</v>
      </c>
    </row>
    <row r="376" s="12" customFormat="1">
      <c r="B376" s="231"/>
      <c r="C376" s="232"/>
      <c r="D376" s="218" t="s">
        <v>144</v>
      </c>
      <c r="E376" s="233" t="s">
        <v>1</v>
      </c>
      <c r="F376" s="234" t="s">
        <v>1115</v>
      </c>
      <c r="G376" s="232"/>
      <c r="H376" s="235">
        <v>995.14099999999996</v>
      </c>
      <c r="I376" s="236"/>
      <c r="J376" s="232"/>
      <c r="K376" s="232"/>
      <c r="L376" s="237"/>
      <c r="M376" s="238"/>
      <c r="N376" s="239"/>
      <c r="O376" s="239"/>
      <c r="P376" s="239"/>
      <c r="Q376" s="239"/>
      <c r="R376" s="239"/>
      <c r="S376" s="239"/>
      <c r="T376" s="240"/>
      <c r="AT376" s="241" t="s">
        <v>144</v>
      </c>
      <c r="AU376" s="241" t="s">
        <v>81</v>
      </c>
      <c r="AV376" s="12" t="s">
        <v>81</v>
      </c>
      <c r="AW376" s="12" t="s">
        <v>33</v>
      </c>
      <c r="AX376" s="12" t="s">
        <v>72</v>
      </c>
      <c r="AY376" s="241" t="s">
        <v>133</v>
      </c>
    </row>
    <row r="377" s="12" customFormat="1">
      <c r="B377" s="231"/>
      <c r="C377" s="232"/>
      <c r="D377" s="218" t="s">
        <v>144</v>
      </c>
      <c r="E377" s="233" t="s">
        <v>1</v>
      </c>
      <c r="F377" s="234" t="s">
        <v>1116</v>
      </c>
      <c r="G377" s="232"/>
      <c r="H377" s="235">
        <v>109.592</v>
      </c>
      <c r="I377" s="236"/>
      <c r="J377" s="232"/>
      <c r="K377" s="232"/>
      <c r="L377" s="237"/>
      <c r="M377" s="238"/>
      <c r="N377" s="239"/>
      <c r="O377" s="239"/>
      <c r="P377" s="239"/>
      <c r="Q377" s="239"/>
      <c r="R377" s="239"/>
      <c r="S377" s="239"/>
      <c r="T377" s="240"/>
      <c r="AT377" s="241" t="s">
        <v>144</v>
      </c>
      <c r="AU377" s="241" t="s">
        <v>81</v>
      </c>
      <c r="AV377" s="12" t="s">
        <v>81</v>
      </c>
      <c r="AW377" s="12" t="s">
        <v>33</v>
      </c>
      <c r="AX377" s="12" t="s">
        <v>72</v>
      </c>
      <c r="AY377" s="241" t="s">
        <v>133</v>
      </c>
    </row>
    <row r="378" s="12" customFormat="1">
      <c r="B378" s="231"/>
      <c r="C378" s="232"/>
      <c r="D378" s="218" t="s">
        <v>144</v>
      </c>
      <c r="E378" s="233" t="s">
        <v>1</v>
      </c>
      <c r="F378" s="234" t="s">
        <v>1117</v>
      </c>
      <c r="G378" s="232"/>
      <c r="H378" s="235">
        <v>42.084000000000003</v>
      </c>
      <c r="I378" s="236"/>
      <c r="J378" s="232"/>
      <c r="K378" s="232"/>
      <c r="L378" s="237"/>
      <c r="M378" s="238"/>
      <c r="N378" s="239"/>
      <c r="O378" s="239"/>
      <c r="P378" s="239"/>
      <c r="Q378" s="239"/>
      <c r="R378" s="239"/>
      <c r="S378" s="239"/>
      <c r="T378" s="240"/>
      <c r="AT378" s="241" t="s">
        <v>144</v>
      </c>
      <c r="AU378" s="241" t="s">
        <v>81</v>
      </c>
      <c r="AV378" s="12" t="s">
        <v>81</v>
      </c>
      <c r="AW378" s="12" t="s">
        <v>33</v>
      </c>
      <c r="AX378" s="12" t="s">
        <v>72</v>
      </c>
      <c r="AY378" s="241" t="s">
        <v>133</v>
      </c>
    </row>
    <row r="379" s="12" customFormat="1">
      <c r="B379" s="231"/>
      <c r="C379" s="232"/>
      <c r="D379" s="218" t="s">
        <v>144</v>
      </c>
      <c r="E379" s="233" t="s">
        <v>1</v>
      </c>
      <c r="F379" s="234" t="s">
        <v>1118</v>
      </c>
      <c r="G379" s="232"/>
      <c r="H379" s="235">
        <v>22.815000000000001</v>
      </c>
      <c r="I379" s="236"/>
      <c r="J379" s="232"/>
      <c r="K379" s="232"/>
      <c r="L379" s="237"/>
      <c r="M379" s="238"/>
      <c r="N379" s="239"/>
      <c r="O379" s="239"/>
      <c r="P379" s="239"/>
      <c r="Q379" s="239"/>
      <c r="R379" s="239"/>
      <c r="S379" s="239"/>
      <c r="T379" s="240"/>
      <c r="AT379" s="241" t="s">
        <v>144</v>
      </c>
      <c r="AU379" s="241" t="s">
        <v>81</v>
      </c>
      <c r="AV379" s="12" t="s">
        <v>81</v>
      </c>
      <c r="AW379" s="12" t="s">
        <v>33</v>
      </c>
      <c r="AX379" s="12" t="s">
        <v>72</v>
      </c>
      <c r="AY379" s="241" t="s">
        <v>133</v>
      </c>
    </row>
    <row r="380" s="13" customFormat="1">
      <c r="B380" s="242"/>
      <c r="C380" s="243"/>
      <c r="D380" s="218" t="s">
        <v>144</v>
      </c>
      <c r="E380" s="244" t="s">
        <v>1</v>
      </c>
      <c r="F380" s="245" t="s">
        <v>149</v>
      </c>
      <c r="G380" s="243"/>
      <c r="H380" s="246">
        <v>1692.7460000000001</v>
      </c>
      <c r="I380" s="247"/>
      <c r="J380" s="243"/>
      <c r="K380" s="243"/>
      <c r="L380" s="248"/>
      <c r="M380" s="249"/>
      <c r="N380" s="250"/>
      <c r="O380" s="250"/>
      <c r="P380" s="250"/>
      <c r="Q380" s="250"/>
      <c r="R380" s="250"/>
      <c r="S380" s="250"/>
      <c r="T380" s="251"/>
      <c r="AT380" s="252" t="s">
        <v>144</v>
      </c>
      <c r="AU380" s="252" t="s">
        <v>81</v>
      </c>
      <c r="AV380" s="13" t="s">
        <v>140</v>
      </c>
      <c r="AW380" s="13" t="s">
        <v>33</v>
      </c>
      <c r="AX380" s="13" t="s">
        <v>79</v>
      </c>
      <c r="AY380" s="252" t="s">
        <v>133</v>
      </c>
    </row>
    <row r="381" s="1" customFormat="1" ht="16.5" customHeight="1">
      <c r="B381" s="37"/>
      <c r="C381" s="253" t="s">
        <v>425</v>
      </c>
      <c r="D381" s="253" t="s">
        <v>499</v>
      </c>
      <c r="E381" s="254" t="s">
        <v>500</v>
      </c>
      <c r="F381" s="255" t="s">
        <v>501</v>
      </c>
      <c r="G381" s="256" t="s">
        <v>502</v>
      </c>
      <c r="H381" s="257">
        <v>3308.748</v>
      </c>
      <c r="I381" s="258"/>
      <c r="J381" s="259">
        <f>ROUND(I381*H381,2)</f>
        <v>0</v>
      </c>
      <c r="K381" s="255" t="s">
        <v>159</v>
      </c>
      <c r="L381" s="260"/>
      <c r="M381" s="261" t="s">
        <v>1</v>
      </c>
      <c r="N381" s="262" t="s">
        <v>43</v>
      </c>
      <c r="O381" s="78"/>
      <c r="P381" s="215">
        <f>O381*H381</f>
        <v>0</v>
      </c>
      <c r="Q381" s="215">
        <v>1</v>
      </c>
      <c r="R381" s="215">
        <f>Q381*H381</f>
        <v>3308.748</v>
      </c>
      <c r="S381" s="215">
        <v>0</v>
      </c>
      <c r="T381" s="216">
        <f>S381*H381</f>
        <v>0</v>
      </c>
      <c r="AR381" s="16" t="s">
        <v>188</v>
      </c>
      <c r="AT381" s="16" t="s">
        <v>499</v>
      </c>
      <c r="AU381" s="16" t="s">
        <v>81</v>
      </c>
      <c r="AY381" s="16" t="s">
        <v>133</v>
      </c>
      <c r="BE381" s="217">
        <f>IF(N381="základní",J381,0)</f>
        <v>0</v>
      </c>
      <c r="BF381" s="217">
        <f>IF(N381="snížená",J381,0)</f>
        <v>0</v>
      </c>
      <c r="BG381" s="217">
        <f>IF(N381="zákl. přenesená",J381,0)</f>
        <v>0</v>
      </c>
      <c r="BH381" s="217">
        <f>IF(N381="sníž. přenesená",J381,0)</f>
        <v>0</v>
      </c>
      <c r="BI381" s="217">
        <f>IF(N381="nulová",J381,0)</f>
        <v>0</v>
      </c>
      <c r="BJ381" s="16" t="s">
        <v>79</v>
      </c>
      <c r="BK381" s="217">
        <f>ROUND(I381*H381,2)</f>
        <v>0</v>
      </c>
      <c r="BL381" s="16" t="s">
        <v>140</v>
      </c>
      <c r="BM381" s="16" t="s">
        <v>1119</v>
      </c>
    </row>
    <row r="382" s="1" customFormat="1">
      <c r="B382" s="37"/>
      <c r="C382" s="38"/>
      <c r="D382" s="218" t="s">
        <v>142</v>
      </c>
      <c r="E382" s="38"/>
      <c r="F382" s="219" t="s">
        <v>504</v>
      </c>
      <c r="G382" s="38"/>
      <c r="H382" s="38"/>
      <c r="I382" s="131"/>
      <c r="J382" s="38"/>
      <c r="K382" s="38"/>
      <c r="L382" s="42"/>
      <c r="M382" s="220"/>
      <c r="N382" s="78"/>
      <c r="O382" s="78"/>
      <c r="P382" s="78"/>
      <c r="Q382" s="78"/>
      <c r="R382" s="78"/>
      <c r="S382" s="78"/>
      <c r="T382" s="79"/>
      <c r="AT382" s="16" t="s">
        <v>142</v>
      </c>
      <c r="AU382" s="16" t="s">
        <v>81</v>
      </c>
    </row>
    <row r="383" s="12" customFormat="1">
      <c r="B383" s="231"/>
      <c r="C383" s="232"/>
      <c r="D383" s="218" t="s">
        <v>144</v>
      </c>
      <c r="E383" s="233" t="s">
        <v>1</v>
      </c>
      <c r="F383" s="234" t="s">
        <v>1120</v>
      </c>
      <c r="G383" s="232"/>
      <c r="H383" s="235">
        <v>3308.748</v>
      </c>
      <c r="I383" s="236"/>
      <c r="J383" s="232"/>
      <c r="K383" s="232"/>
      <c r="L383" s="237"/>
      <c r="M383" s="238"/>
      <c r="N383" s="239"/>
      <c r="O383" s="239"/>
      <c r="P383" s="239"/>
      <c r="Q383" s="239"/>
      <c r="R383" s="239"/>
      <c r="S383" s="239"/>
      <c r="T383" s="240"/>
      <c r="AT383" s="241" t="s">
        <v>144</v>
      </c>
      <c r="AU383" s="241" t="s">
        <v>81</v>
      </c>
      <c r="AV383" s="12" t="s">
        <v>81</v>
      </c>
      <c r="AW383" s="12" t="s">
        <v>33</v>
      </c>
      <c r="AX383" s="12" t="s">
        <v>79</v>
      </c>
      <c r="AY383" s="241" t="s">
        <v>133</v>
      </c>
    </row>
    <row r="384" s="1" customFormat="1" ht="16.5" customHeight="1">
      <c r="B384" s="37"/>
      <c r="C384" s="206" t="s">
        <v>435</v>
      </c>
      <c r="D384" s="206" t="s">
        <v>135</v>
      </c>
      <c r="E384" s="207" t="s">
        <v>507</v>
      </c>
      <c r="F384" s="208" t="s">
        <v>508</v>
      </c>
      <c r="G384" s="209" t="s">
        <v>211</v>
      </c>
      <c r="H384" s="210">
        <v>608.12300000000005</v>
      </c>
      <c r="I384" s="211"/>
      <c r="J384" s="212">
        <f>ROUND(I384*H384,2)</f>
        <v>0</v>
      </c>
      <c r="K384" s="208" t="s">
        <v>159</v>
      </c>
      <c r="L384" s="42"/>
      <c r="M384" s="213" t="s">
        <v>1</v>
      </c>
      <c r="N384" s="214" t="s">
        <v>43</v>
      </c>
      <c r="O384" s="78"/>
      <c r="P384" s="215">
        <f>O384*H384</f>
        <v>0</v>
      </c>
      <c r="Q384" s="215">
        <v>0</v>
      </c>
      <c r="R384" s="215">
        <f>Q384*H384</f>
        <v>0</v>
      </c>
      <c r="S384" s="215">
        <v>0</v>
      </c>
      <c r="T384" s="216">
        <f>S384*H384</f>
        <v>0</v>
      </c>
      <c r="AR384" s="16" t="s">
        <v>140</v>
      </c>
      <c r="AT384" s="16" t="s">
        <v>135</v>
      </c>
      <c r="AU384" s="16" t="s">
        <v>81</v>
      </c>
      <c r="AY384" s="16" t="s">
        <v>133</v>
      </c>
      <c r="BE384" s="217">
        <f>IF(N384="základní",J384,0)</f>
        <v>0</v>
      </c>
      <c r="BF384" s="217">
        <f>IF(N384="snížená",J384,0)</f>
        <v>0</v>
      </c>
      <c r="BG384" s="217">
        <f>IF(N384="zákl. přenesená",J384,0)</f>
        <v>0</v>
      </c>
      <c r="BH384" s="217">
        <f>IF(N384="sníž. přenesená",J384,0)</f>
        <v>0</v>
      </c>
      <c r="BI384" s="217">
        <f>IF(N384="nulová",J384,0)</f>
        <v>0</v>
      </c>
      <c r="BJ384" s="16" t="s">
        <v>79</v>
      </c>
      <c r="BK384" s="217">
        <f>ROUND(I384*H384,2)</f>
        <v>0</v>
      </c>
      <c r="BL384" s="16" t="s">
        <v>140</v>
      </c>
      <c r="BM384" s="16" t="s">
        <v>1121</v>
      </c>
    </row>
    <row r="385" s="1" customFormat="1">
      <c r="B385" s="37"/>
      <c r="C385" s="38"/>
      <c r="D385" s="218" t="s">
        <v>142</v>
      </c>
      <c r="E385" s="38"/>
      <c r="F385" s="219" t="s">
        <v>508</v>
      </c>
      <c r="G385" s="38"/>
      <c r="H385" s="38"/>
      <c r="I385" s="131"/>
      <c r="J385" s="38"/>
      <c r="K385" s="38"/>
      <c r="L385" s="42"/>
      <c r="M385" s="220"/>
      <c r="N385" s="78"/>
      <c r="O385" s="78"/>
      <c r="P385" s="78"/>
      <c r="Q385" s="78"/>
      <c r="R385" s="78"/>
      <c r="S385" s="78"/>
      <c r="T385" s="79"/>
      <c r="AT385" s="16" t="s">
        <v>142</v>
      </c>
      <c r="AU385" s="16" t="s">
        <v>81</v>
      </c>
    </row>
    <row r="386" s="11" customFormat="1">
      <c r="B386" s="221"/>
      <c r="C386" s="222"/>
      <c r="D386" s="218" t="s">
        <v>144</v>
      </c>
      <c r="E386" s="223" t="s">
        <v>1</v>
      </c>
      <c r="F386" s="224" t="s">
        <v>510</v>
      </c>
      <c r="G386" s="222"/>
      <c r="H386" s="223" t="s">
        <v>1</v>
      </c>
      <c r="I386" s="225"/>
      <c r="J386" s="222"/>
      <c r="K386" s="222"/>
      <c r="L386" s="226"/>
      <c r="M386" s="227"/>
      <c r="N386" s="228"/>
      <c r="O386" s="228"/>
      <c r="P386" s="228"/>
      <c r="Q386" s="228"/>
      <c r="R386" s="228"/>
      <c r="S386" s="228"/>
      <c r="T386" s="229"/>
      <c r="AT386" s="230" t="s">
        <v>144</v>
      </c>
      <c r="AU386" s="230" t="s">
        <v>81</v>
      </c>
      <c r="AV386" s="11" t="s">
        <v>79</v>
      </c>
      <c r="AW386" s="11" t="s">
        <v>33</v>
      </c>
      <c r="AX386" s="11" t="s">
        <v>72</v>
      </c>
      <c r="AY386" s="230" t="s">
        <v>133</v>
      </c>
    </row>
    <row r="387" s="11" customFormat="1">
      <c r="B387" s="221"/>
      <c r="C387" s="222"/>
      <c r="D387" s="218" t="s">
        <v>144</v>
      </c>
      <c r="E387" s="223" t="s">
        <v>1</v>
      </c>
      <c r="F387" s="224" t="s">
        <v>511</v>
      </c>
      <c r="G387" s="222"/>
      <c r="H387" s="223" t="s">
        <v>1</v>
      </c>
      <c r="I387" s="225"/>
      <c r="J387" s="222"/>
      <c r="K387" s="222"/>
      <c r="L387" s="226"/>
      <c r="M387" s="227"/>
      <c r="N387" s="228"/>
      <c r="O387" s="228"/>
      <c r="P387" s="228"/>
      <c r="Q387" s="228"/>
      <c r="R387" s="228"/>
      <c r="S387" s="228"/>
      <c r="T387" s="229"/>
      <c r="AT387" s="230" t="s">
        <v>144</v>
      </c>
      <c r="AU387" s="230" t="s">
        <v>81</v>
      </c>
      <c r="AV387" s="11" t="s">
        <v>79</v>
      </c>
      <c r="AW387" s="11" t="s">
        <v>33</v>
      </c>
      <c r="AX387" s="11" t="s">
        <v>72</v>
      </c>
      <c r="AY387" s="230" t="s">
        <v>133</v>
      </c>
    </row>
    <row r="388" s="12" customFormat="1">
      <c r="B388" s="231"/>
      <c r="C388" s="232"/>
      <c r="D388" s="218" t="s">
        <v>144</v>
      </c>
      <c r="E388" s="233" t="s">
        <v>1</v>
      </c>
      <c r="F388" s="234" t="s">
        <v>1122</v>
      </c>
      <c r="G388" s="232"/>
      <c r="H388" s="235">
        <v>12.385999999999999</v>
      </c>
      <c r="I388" s="236"/>
      <c r="J388" s="232"/>
      <c r="K388" s="232"/>
      <c r="L388" s="237"/>
      <c r="M388" s="238"/>
      <c r="N388" s="239"/>
      <c r="O388" s="239"/>
      <c r="P388" s="239"/>
      <c r="Q388" s="239"/>
      <c r="R388" s="239"/>
      <c r="S388" s="239"/>
      <c r="T388" s="240"/>
      <c r="AT388" s="241" t="s">
        <v>144</v>
      </c>
      <c r="AU388" s="241" t="s">
        <v>81</v>
      </c>
      <c r="AV388" s="12" t="s">
        <v>81</v>
      </c>
      <c r="AW388" s="12" t="s">
        <v>33</v>
      </c>
      <c r="AX388" s="12" t="s">
        <v>72</v>
      </c>
      <c r="AY388" s="241" t="s">
        <v>133</v>
      </c>
    </row>
    <row r="389" s="12" customFormat="1">
      <c r="B389" s="231"/>
      <c r="C389" s="232"/>
      <c r="D389" s="218" t="s">
        <v>144</v>
      </c>
      <c r="E389" s="233" t="s">
        <v>1</v>
      </c>
      <c r="F389" s="234" t="s">
        <v>1123</v>
      </c>
      <c r="G389" s="232"/>
      <c r="H389" s="235">
        <v>4.2869999999999999</v>
      </c>
      <c r="I389" s="236"/>
      <c r="J389" s="232"/>
      <c r="K389" s="232"/>
      <c r="L389" s="237"/>
      <c r="M389" s="238"/>
      <c r="N389" s="239"/>
      <c r="O389" s="239"/>
      <c r="P389" s="239"/>
      <c r="Q389" s="239"/>
      <c r="R389" s="239"/>
      <c r="S389" s="239"/>
      <c r="T389" s="240"/>
      <c r="AT389" s="241" t="s">
        <v>144</v>
      </c>
      <c r="AU389" s="241" t="s">
        <v>81</v>
      </c>
      <c r="AV389" s="12" t="s">
        <v>81</v>
      </c>
      <c r="AW389" s="12" t="s">
        <v>33</v>
      </c>
      <c r="AX389" s="12" t="s">
        <v>72</v>
      </c>
      <c r="AY389" s="241" t="s">
        <v>133</v>
      </c>
    </row>
    <row r="390" s="12" customFormat="1">
      <c r="B390" s="231"/>
      <c r="C390" s="232"/>
      <c r="D390" s="218" t="s">
        <v>144</v>
      </c>
      <c r="E390" s="233" t="s">
        <v>1</v>
      </c>
      <c r="F390" s="234" t="s">
        <v>1124</v>
      </c>
      <c r="G390" s="232"/>
      <c r="H390" s="235">
        <v>198.71199999999999</v>
      </c>
      <c r="I390" s="236"/>
      <c r="J390" s="232"/>
      <c r="K390" s="232"/>
      <c r="L390" s="237"/>
      <c r="M390" s="238"/>
      <c r="N390" s="239"/>
      <c r="O390" s="239"/>
      <c r="P390" s="239"/>
      <c r="Q390" s="239"/>
      <c r="R390" s="239"/>
      <c r="S390" s="239"/>
      <c r="T390" s="240"/>
      <c r="AT390" s="241" t="s">
        <v>144</v>
      </c>
      <c r="AU390" s="241" t="s">
        <v>81</v>
      </c>
      <c r="AV390" s="12" t="s">
        <v>81</v>
      </c>
      <c r="AW390" s="12" t="s">
        <v>33</v>
      </c>
      <c r="AX390" s="12" t="s">
        <v>72</v>
      </c>
      <c r="AY390" s="241" t="s">
        <v>133</v>
      </c>
    </row>
    <row r="391" s="12" customFormat="1">
      <c r="B391" s="231"/>
      <c r="C391" s="232"/>
      <c r="D391" s="218" t="s">
        <v>144</v>
      </c>
      <c r="E391" s="233" t="s">
        <v>1</v>
      </c>
      <c r="F391" s="234" t="s">
        <v>1125</v>
      </c>
      <c r="G391" s="232"/>
      <c r="H391" s="235">
        <v>309.61399999999998</v>
      </c>
      <c r="I391" s="236"/>
      <c r="J391" s="232"/>
      <c r="K391" s="232"/>
      <c r="L391" s="237"/>
      <c r="M391" s="238"/>
      <c r="N391" s="239"/>
      <c r="O391" s="239"/>
      <c r="P391" s="239"/>
      <c r="Q391" s="239"/>
      <c r="R391" s="239"/>
      <c r="S391" s="239"/>
      <c r="T391" s="240"/>
      <c r="AT391" s="241" t="s">
        <v>144</v>
      </c>
      <c r="AU391" s="241" t="s">
        <v>81</v>
      </c>
      <c r="AV391" s="12" t="s">
        <v>81</v>
      </c>
      <c r="AW391" s="12" t="s">
        <v>33</v>
      </c>
      <c r="AX391" s="12" t="s">
        <v>72</v>
      </c>
      <c r="AY391" s="241" t="s">
        <v>133</v>
      </c>
    </row>
    <row r="392" s="12" customFormat="1">
      <c r="B392" s="231"/>
      <c r="C392" s="232"/>
      <c r="D392" s="218" t="s">
        <v>144</v>
      </c>
      <c r="E392" s="233" t="s">
        <v>1</v>
      </c>
      <c r="F392" s="234" t="s">
        <v>1126</v>
      </c>
      <c r="G392" s="232"/>
      <c r="H392" s="235">
        <v>41.274999999999999</v>
      </c>
      <c r="I392" s="236"/>
      <c r="J392" s="232"/>
      <c r="K392" s="232"/>
      <c r="L392" s="237"/>
      <c r="M392" s="238"/>
      <c r="N392" s="239"/>
      <c r="O392" s="239"/>
      <c r="P392" s="239"/>
      <c r="Q392" s="239"/>
      <c r="R392" s="239"/>
      <c r="S392" s="239"/>
      <c r="T392" s="240"/>
      <c r="AT392" s="241" t="s">
        <v>144</v>
      </c>
      <c r="AU392" s="241" t="s">
        <v>81</v>
      </c>
      <c r="AV392" s="12" t="s">
        <v>81</v>
      </c>
      <c r="AW392" s="12" t="s">
        <v>33</v>
      </c>
      <c r="AX392" s="12" t="s">
        <v>72</v>
      </c>
      <c r="AY392" s="241" t="s">
        <v>133</v>
      </c>
    </row>
    <row r="393" s="12" customFormat="1">
      <c r="B393" s="231"/>
      <c r="C393" s="232"/>
      <c r="D393" s="218" t="s">
        <v>144</v>
      </c>
      <c r="E393" s="233" t="s">
        <v>1</v>
      </c>
      <c r="F393" s="234" t="s">
        <v>1127</v>
      </c>
      <c r="G393" s="232"/>
      <c r="H393" s="235">
        <v>12.622999999999999</v>
      </c>
      <c r="I393" s="236"/>
      <c r="J393" s="232"/>
      <c r="K393" s="232"/>
      <c r="L393" s="237"/>
      <c r="M393" s="238"/>
      <c r="N393" s="239"/>
      <c r="O393" s="239"/>
      <c r="P393" s="239"/>
      <c r="Q393" s="239"/>
      <c r="R393" s="239"/>
      <c r="S393" s="239"/>
      <c r="T393" s="240"/>
      <c r="AT393" s="241" t="s">
        <v>144</v>
      </c>
      <c r="AU393" s="241" t="s">
        <v>81</v>
      </c>
      <c r="AV393" s="12" t="s">
        <v>81</v>
      </c>
      <c r="AW393" s="12" t="s">
        <v>33</v>
      </c>
      <c r="AX393" s="12" t="s">
        <v>72</v>
      </c>
      <c r="AY393" s="241" t="s">
        <v>133</v>
      </c>
    </row>
    <row r="394" s="12" customFormat="1">
      <c r="B394" s="231"/>
      <c r="C394" s="232"/>
      <c r="D394" s="218" t="s">
        <v>144</v>
      </c>
      <c r="E394" s="233" t="s">
        <v>1</v>
      </c>
      <c r="F394" s="234" t="s">
        <v>1128</v>
      </c>
      <c r="G394" s="232"/>
      <c r="H394" s="235">
        <v>6.7619999999999996</v>
      </c>
      <c r="I394" s="236"/>
      <c r="J394" s="232"/>
      <c r="K394" s="232"/>
      <c r="L394" s="237"/>
      <c r="M394" s="238"/>
      <c r="N394" s="239"/>
      <c r="O394" s="239"/>
      <c r="P394" s="239"/>
      <c r="Q394" s="239"/>
      <c r="R394" s="239"/>
      <c r="S394" s="239"/>
      <c r="T394" s="240"/>
      <c r="AT394" s="241" t="s">
        <v>144</v>
      </c>
      <c r="AU394" s="241" t="s">
        <v>81</v>
      </c>
      <c r="AV394" s="12" t="s">
        <v>81</v>
      </c>
      <c r="AW394" s="12" t="s">
        <v>33</v>
      </c>
      <c r="AX394" s="12" t="s">
        <v>72</v>
      </c>
      <c r="AY394" s="241" t="s">
        <v>133</v>
      </c>
    </row>
    <row r="395" s="11" customFormat="1">
      <c r="B395" s="221"/>
      <c r="C395" s="222"/>
      <c r="D395" s="218" t="s">
        <v>144</v>
      </c>
      <c r="E395" s="223" t="s">
        <v>1</v>
      </c>
      <c r="F395" s="224" t="s">
        <v>524</v>
      </c>
      <c r="G395" s="222"/>
      <c r="H395" s="223" t="s">
        <v>1</v>
      </c>
      <c r="I395" s="225"/>
      <c r="J395" s="222"/>
      <c r="K395" s="222"/>
      <c r="L395" s="226"/>
      <c r="M395" s="227"/>
      <c r="N395" s="228"/>
      <c r="O395" s="228"/>
      <c r="P395" s="228"/>
      <c r="Q395" s="228"/>
      <c r="R395" s="228"/>
      <c r="S395" s="228"/>
      <c r="T395" s="229"/>
      <c r="AT395" s="230" t="s">
        <v>144</v>
      </c>
      <c r="AU395" s="230" t="s">
        <v>81</v>
      </c>
      <c r="AV395" s="11" t="s">
        <v>79</v>
      </c>
      <c r="AW395" s="11" t="s">
        <v>33</v>
      </c>
      <c r="AX395" s="11" t="s">
        <v>72</v>
      </c>
      <c r="AY395" s="230" t="s">
        <v>133</v>
      </c>
    </row>
    <row r="396" s="12" customFormat="1">
      <c r="B396" s="231"/>
      <c r="C396" s="232"/>
      <c r="D396" s="218" t="s">
        <v>144</v>
      </c>
      <c r="E396" s="233" t="s">
        <v>1</v>
      </c>
      <c r="F396" s="234" t="s">
        <v>1129</v>
      </c>
      <c r="G396" s="232"/>
      <c r="H396" s="235">
        <v>22.463999999999999</v>
      </c>
      <c r="I396" s="236"/>
      <c r="J396" s="232"/>
      <c r="K396" s="232"/>
      <c r="L396" s="237"/>
      <c r="M396" s="238"/>
      <c r="N396" s="239"/>
      <c r="O396" s="239"/>
      <c r="P396" s="239"/>
      <c r="Q396" s="239"/>
      <c r="R396" s="239"/>
      <c r="S396" s="239"/>
      <c r="T396" s="240"/>
      <c r="AT396" s="241" t="s">
        <v>144</v>
      </c>
      <c r="AU396" s="241" t="s">
        <v>81</v>
      </c>
      <c r="AV396" s="12" t="s">
        <v>81</v>
      </c>
      <c r="AW396" s="12" t="s">
        <v>33</v>
      </c>
      <c r="AX396" s="12" t="s">
        <v>72</v>
      </c>
      <c r="AY396" s="241" t="s">
        <v>133</v>
      </c>
    </row>
    <row r="397" s="13" customFormat="1">
      <c r="B397" s="242"/>
      <c r="C397" s="243"/>
      <c r="D397" s="218" t="s">
        <v>144</v>
      </c>
      <c r="E397" s="244" t="s">
        <v>1</v>
      </c>
      <c r="F397" s="245" t="s">
        <v>149</v>
      </c>
      <c r="G397" s="243"/>
      <c r="H397" s="246">
        <v>608.12300000000005</v>
      </c>
      <c r="I397" s="247"/>
      <c r="J397" s="243"/>
      <c r="K397" s="243"/>
      <c r="L397" s="248"/>
      <c r="M397" s="249"/>
      <c r="N397" s="250"/>
      <c r="O397" s="250"/>
      <c r="P397" s="250"/>
      <c r="Q397" s="250"/>
      <c r="R397" s="250"/>
      <c r="S397" s="250"/>
      <c r="T397" s="251"/>
      <c r="AT397" s="252" t="s">
        <v>144</v>
      </c>
      <c r="AU397" s="252" t="s">
        <v>81</v>
      </c>
      <c r="AV397" s="13" t="s">
        <v>140</v>
      </c>
      <c r="AW397" s="13" t="s">
        <v>33</v>
      </c>
      <c r="AX397" s="13" t="s">
        <v>79</v>
      </c>
      <c r="AY397" s="252" t="s">
        <v>133</v>
      </c>
    </row>
    <row r="398" s="1" customFormat="1" ht="16.5" customHeight="1">
      <c r="B398" s="37"/>
      <c r="C398" s="253" t="s">
        <v>440</v>
      </c>
      <c r="D398" s="253" t="s">
        <v>499</v>
      </c>
      <c r="E398" s="254" t="s">
        <v>528</v>
      </c>
      <c r="F398" s="255" t="s">
        <v>529</v>
      </c>
      <c r="G398" s="256" t="s">
        <v>502</v>
      </c>
      <c r="H398" s="257">
        <v>1216.2460000000001</v>
      </c>
      <c r="I398" s="258"/>
      <c r="J398" s="259">
        <f>ROUND(I398*H398,2)</f>
        <v>0</v>
      </c>
      <c r="K398" s="255" t="s">
        <v>159</v>
      </c>
      <c r="L398" s="260"/>
      <c r="M398" s="261" t="s">
        <v>1</v>
      </c>
      <c r="N398" s="262" t="s">
        <v>43</v>
      </c>
      <c r="O398" s="78"/>
      <c r="P398" s="215">
        <f>O398*H398</f>
        <v>0</v>
      </c>
      <c r="Q398" s="215">
        <v>1</v>
      </c>
      <c r="R398" s="215">
        <f>Q398*H398</f>
        <v>1216.2460000000001</v>
      </c>
      <c r="S398" s="215">
        <v>0</v>
      </c>
      <c r="T398" s="216">
        <f>S398*H398</f>
        <v>0</v>
      </c>
      <c r="AR398" s="16" t="s">
        <v>188</v>
      </c>
      <c r="AT398" s="16" t="s">
        <v>499</v>
      </c>
      <c r="AU398" s="16" t="s">
        <v>81</v>
      </c>
      <c r="AY398" s="16" t="s">
        <v>133</v>
      </c>
      <c r="BE398" s="217">
        <f>IF(N398="základní",J398,0)</f>
        <v>0</v>
      </c>
      <c r="BF398" s="217">
        <f>IF(N398="snížená",J398,0)</f>
        <v>0</v>
      </c>
      <c r="BG398" s="217">
        <f>IF(N398="zákl. přenesená",J398,0)</f>
        <v>0</v>
      </c>
      <c r="BH398" s="217">
        <f>IF(N398="sníž. přenesená",J398,0)</f>
        <v>0</v>
      </c>
      <c r="BI398" s="217">
        <f>IF(N398="nulová",J398,0)</f>
        <v>0</v>
      </c>
      <c r="BJ398" s="16" t="s">
        <v>79</v>
      </c>
      <c r="BK398" s="217">
        <f>ROUND(I398*H398,2)</f>
        <v>0</v>
      </c>
      <c r="BL398" s="16" t="s">
        <v>140</v>
      </c>
      <c r="BM398" s="16" t="s">
        <v>1130</v>
      </c>
    </row>
    <row r="399" s="1" customFormat="1">
      <c r="B399" s="37"/>
      <c r="C399" s="38"/>
      <c r="D399" s="218" t="s">
        <v>142</v>
      </c>
      <c r="E399" s="38"/>
      <c r="F399" s="219" t="s">
        <v>529</v>
      </c>
      <c r="G399" s="38"/>
      <c r="H399" s="38"/>
      <c r="I399" s="131"/>
      <c r="J399" s="38"/>
      <c r="K399" s="38"/>
      <c r="L399" s="42"/>
      <c r="M399" s="220"/>
      <c r="N399" s="78"/>
      <c r="O399" s="78"/>
      <c r="P399" s="78"/>
      <c r="Q399" s="78"/>
      <c r="R399" s="78"/>
      <c r="S399" s="78"/>
      <c r="T399" s="79"/>
      <c r="AT399" s="16" t="s">
        <v>142</v>
      </c>
      <c r="AU399" s="16" t="s">
        <v>81</v>
      </c>
    </row>
    <row r="400" s="12" customFormat="1">
      <c r="B400" s="231"/>
      <c r="C400" s="232"/>
      <c r="D400" s="218" t="s">
        <v>144</v>
      </c>
      <c r="E400" s="233" t="s">
        <v>1</v>
      </c>
      <c r="F400" s="234" t="s">
        <v>1131</v>
      </c>
      <c r="G400" s="232"/>
      <c r="H400" s="235">
        <v>1216.2460000000001</v>
      </c>
      <c r="I400" s="236"/>
      <c r="J400" s="232"/>
      <c r="K400" s="232"/>
      <c r="L400" s="237"/>
      <c r="M400" s="238"/>
      <c r="N400" s="239"/>
      <c r="O400" s="239"/>
      <c r="P400" s="239"/>
      <c r="Q400" s="239"/>
      <c r="R400" s="239"/>
      <c r="S400" s="239"/>
      <c r="T400" s="240"/>
      <c r="AT400" s="241" t="s">
        <v>144</v>
      </c>
      <c r="AU400" s="241" t="s">
        <v>81</v>
      </c>
      <c r="AV400" s="12" t="s">
        <v>81</v>
      </c>
      <c r="AW400" s="12" t="s">
        <v>33</v>
      </c>
      <c r="AX400" s="12" t="s">
        <v>79</v>
      </c>
      <c r="AY400" s="241" t="s">
        <v>133</v>
      </c>
    </row>
    <row r="401" s="1" customFormat="1" ht="16.5" customHeight="1">
      <c r="B401" s="37"/>
      <c r="C401" s="206" t="s">
        <v>445</v>
      </c>
      <c r="D401" s="206" t="s">
        <v>135</v>
      </c>
      <c r="E401" s="207" t="s">
        <v>533</v>
      </c>
      <c r="F401" s="208" t="s">
        <v>534</v>
      </c>
      <c r="G401" s="209" t="s">
        <v>138</v>
      </c>
      <c r="H401" s="210">
        <v>33.299999999999997</v>
      </c>
      <c r="I401" s="211"/>
      <c r="J401" s="212">
        <f>ROUND(I401*H401,2)</f>
        <v>0</v>
      </c>
      <c r="K401" s="208" t="s">
        <v>139</v>
      </c>
      <c r="L401" s="42"/>
      <c r="M401" s="213" t="s">
        <v>1</v>
      </c>
      <c r="N401" s="214" t="s">
        <v>43</v>
      </c>
      <c r="O401" s="78"/>
      <c r="P401" s="215">
        <f>O401*H401</f>
        <v>0</v>
      </c>
      <c r="Q401" s="215">
        <v>0</v>
      </c>
      <c r="R401" s="215">
        <f>Q401*H401</f>
        <v>0</v>
      </c>
      <c r="S401" s="215">
        <v>0</v>
      </c>
      <c r="T401" s="216">
        <f>S401*H401</f>
        <v>0</v>
      </c>
      <c r="AR401" s="16" t="s">
        <v>140</v>
      </c>
      <c r="AT401" s="16" t="s">
        <v>135</v>
      </c>
      <c r="AU401" s="16" t="s">
        <v>81</v>
      </c>
      <c r="AY401" s="16" t="s">
        <v>133</v>
      </c>
      <c r="BE401" s="217">
        <f>IF(N401="základní",J401,0)</f>
        <v>0</v>
      </c>
      <c r="BF401" s="217">
        <f>IF(N401="snížená",J401,0)</f>
        <v>0</v>
      </c>
      <c r="BG401" s="217">
        <f>IF(N401="zákl. přenesená",J401,0)</f>
        <v>0</v>
      </c>
      <c r="BH401" s="217">
        <f>IF(N401="sníž. přenesená",J401,0)</f>
        <v>0</v>
      </c>
      <c r="BI401" s="217">
        <f>IF(N401="nulová",J401,0)</f>
        <v>0</v>
      </c>
      <c r="BJ401" s="16" t="s">
        <v>79</v>
      </c>
      <c r="BK401" s="217">
        <f>ROUND(I401*H401,2)</f>
        <v>0</v>
      </c>
      <c r="BL401" s="16" t="s">
        <v>140</v>
      </c>
      <c r="BM401" s="16" t="s">
        <v>1132</v>
      </c>
    </row>
    <row r="402" s="1" customFormat="1">
      <c r="B402" s="37"/>
      <c r="C402" s="38"/>
      <c r="D402" s="218" t="s">
        <v>142</v>
      </c>
      <c r="E402" s="38"/>
      <c r="F402" s="219" t="s">
        <v>536</v>
      </c>
      <c r="G402" s="38"/>
      <c r="H402" s="38"/>
      <c r="I402" s="131"/>
      <c r="J402" s="38"/>
      <c r="K402" s="38"/>
      <c r="L402" s="42"/>
      <c r="M402" s="220"/>
      <c r="N402" s="78"/>
      <c r="O402" s="78"/>
      <c r="P402" s="78"/>
      <c r="Q402" s="78"/>
      <c r="R402" s="78"/>
      <c r="S402" s="78"/>
      <c r="T402" s="79"/>
      <c r="AT402" s="16" t="s">
        <v>142</v>
      </c>
      <c r="AU402" s="16" t="s">
        <v>81</v>
      </c>
    </row>
    <row r="403" s="11" customFormat="1">
      <c r="B403" s="221"/>
      <c r="C403" s="222"/>
      <c r="D403" s="218" t="s">
        <v>144</v>
      </c>
      <c r="E403" s="223" t="s">
        <v>1</v>
      </c>
      <c r="F403" s="224" t="s">
        <v>153</v>
      </c>
      <c r="G403" s="222"/>
      <c r="H403" s="223" t="s">
        <v>1</v>
      </c>
      <c r="I403" s="225"/>
      <c r="J403" s="222"/>
      <c r="K403" s="222"/>
      <c r="L403" s="226"/>
      <c r="M403" s="227"/>
      <c r="N403" s="228"/>
      <c r="O403" s="228"/>
      <c r="P403" s="228"/>
      <c r="Q403" s="228"/>
      <c r="R403" s="228"/>
      <c r="S403" s="228"/>
      <c r="T403" s="229"/>
      <c r="AT403" s="230" t="s">
        <v>144</v>
      </c>
      <c r="AU403" s="230" t="s">
        <v>81</v>
      </c>
      <c r="AV403" s="11" t="s">
        <v>79</v>
      </c>
      <c r="AW403" s="11" t="s">
        <v>33</v>
      </c>
      <c r="AX403" s="11" t="s">
        <v>72</v>
      </c>
      <c r="AY403" s="230" t="s">
        <v>133</v>
      </c>
    </row>
    <row r="404" s="11" customFormat="1">
      <c r="B404" s="221"/>
      <c r="C404" s="222"/>
      <c r="D404" s="218" t="s">
        <v>144</v>
      </c>
      <c r="E404" s="223" t="s">
        <v>1</v>
      </c>
      <c r="F404" s="224" t="s">
        <v>1133</v>
      </c>
      <c r="G404" s="222"/>
      <c r="H404" s="223" t="s">
        <v>1</v>
      </c>
      <c r="I404" s="225"/>
      <c r="J404" s="222"/>
      <c r="K404" s="222"/>
      <c r="L404" s="226"/>
      <c r="M404" s="227"/>
      <c r="N404" s="228"/>
      <c r="O404" s="228"/>
      <c r="P404" s="228"/>
      <c r="Q404" s="228"/>
      <c r="R404" s="228"/>
      <c r="S404" s="228"/>
      <c r="T404" s="229"/>
      <c r="AT404" s="230" t="s">
        <v>144</v>
      </c>
      <c r="AU404" s="230" t="s">
        <v>81</v>
      </c>
      <c r="AV404" s="11" t="s">
        <v>79</v>
      </c>
      <c r="AW404" s="11" t="s">
        <v>33</v>
      </c>
      <c r="AX404" s="11" t="s">
        <v>72</v>
      </c>
      <c r="AY404" s="230" t="s">
        <v>133</v>
      </c>
    </row>
    <row r="405" s="12" customFormat="1">
      <c r="B405" s="231"/>
      <c r="C405" s="232"/>
      <c r="D405" s="218" t="s">
        <v>144</v>
      </c>
      <c r="E405" s="233" t="s">
        <v>1</v>
      </c>
      <c r="F405" s="234" t="s">
        <v>1134</v>
      </c>
      <c r="G405" s="232"/>
      <c r="H405" s="235">
        <v>33.299999999999997</v>
      </c>
      <c r="I405" s="236"/>
      <c r="J405" s="232"/>
      <c r="K405" s="232"/>
      <c r="L405" s="237"/>
      <c r="M405" s="238"/>
      <c r="N405" s="239"/>
      <c r="O405" s="239"/>
      <c r="P405" s="239"/>
      <c r="Q405" s="239"/>
      <c r="R405" s="239"/>
      <c r="S405" s="239"/>
      <c r="T405" s="240"/>
      <c r="AT405" s="241" t="s">
        <v>144</v>
      </c>
      <c r="AU405" s="241" t="s">
        <v>81</v>
      </c>
      <c r="AV405" s="12" t="s">
        <v>81</v>
      </c>
      <c r="AW405" s="12" t="s">
        <v>33</v>
      </c>
      <c r="AX405" s="12" t="s">
        <v>72</v>
      </c>
      <c r="AY405" s="241" t="s">
        <v>133</v>
      </c>
    </row>
    <row r="406" s="13" customFormat="1">
      <c r="B406" s="242"/>
      <c r="C406" s="243"/>
      <c r="D406" s="218" t="s">
        <v>144</v>
      </c>
      <c r="E406" s="244" t="s">
        <v>1</v>
      </c>
      <c r="F406" s="245" t="s">
        <v>149</v>
      </c>
      <c r="G406" s="243"/>
      <c r="H406" s="246">
        <v>33.299999999999997</v>
      </c>
      <c r="I406" s="247"/>
      <c r="J406" s="243"/>
      <c r="K406" s="243"/>
      <c r="L406" s="248"/>
      <c r="M406" s="249"/>
      <c r="N406" s="250"/>
      <c r="O406" s="250"/>
      <c r="P406" s="250"/>
      <c r="Q406" s="250"/>
      <c r="R406" s="250"/>
      <c r="S406" s="250"/>
      <c r="T406" s="251"/>
      <c r="AT406" s="252" t="s">
        <v>144</v>
      </c>
      <c r="AU406" s="252" t="s">
        <v>81</v>
      </c>
      <c r="AV406" s="13" t="s">
        <v>140</v>
      </c>
      <c r="AW406" s="13" t="s">
        <v>33</v>
      </c>
      <c r="AX406" s="13" t="s">
        <v>79</v>
      </c>
      <c r="AY406" s="252" t="s">
        <v>133</v>
      </c>
    </row>
    <row r="407" s="1" customFormat="1" ht="16.5" customHeight="1">
      <c r="B407" s="37"/>
      <c r="C407" s="253" t="s">
        <v>450</v>
      </c>
      <c r="D407" s="253" t="s">
        <v>499</v>
      </c>
      <c r="E407" s="254" t="s">
        <v>542</v>
      </c>
      <c r="F407" s="255" t="s">
        <v>543</v>
      </c>
      <c r="G407" s="256" t="s">
        <v>544</v>
      </c>
      <c r="H407" s="257">
        <v>6.6600000000000001</v>
      </c>
      <c r="I407" s="258"/>
      <c r="J407" s="259">
        <f>ROUND(I407*H407,2)</f>
        <v>0</v>
      </c>
      <c r="K407" s="255" t="s">
        <v>159</v>
      </c>
      <c r="L407" s="260"/>
      <c r="M407" s="261" t="s">
        <v>1</v>
      </c>
      <c r="N407" s="262" t="s">
        <v>43</v>
      </c>
      <c r="O407" s="78"/>
      <c r="P407" s="215">
        <f>O407*H407</f>
        <v>0</v>
      </c>
      <c r="Q407" s="215">
        <v>0.001</v>
      </c>
      <c r="R407" s="215">
        <f>Q407*H407</f>
        <v>0.0066600000000000001</v>
      </c>
      <c r="S407" s="215">
        <v>0</v>
      </c>
      <c r="T407" s="216">
        <f>S407*H407</f>
        <v>0</v>
      </c>
      <c r="AR407" s="16" t="s">
        <v>188</v>
      </c>
      <c r="AT407" s="16" t="s">
        <v>499</v>
      </c>
      <c r="AU407" s="16" t="s">
        <v>81</v>
      </c>
      <c r="AY407" s="16" t="s">
        <v>133</v>
      </c>
      <c r="BE407" s="217">
        <f>IF(N407="základní",J407,0)</f>
        <v>0</v>
      </c>
      <c r="BF407" s="217">
        <f>IF(N407="snížená",J407,0)</f>
        <v>0</v>
      </c>
      <c r="BG407" s="217">
        <f>IF(N407="zákl. přenesená",J407,0)</f>
        <v>0</v>
      </c>
      <c r="BH407" s="217">
        <f>IF(N407="sníž. přenesená",J407,0)</f>
        <v>0</v>
      </c>
      <c r="BI407" s="217">
        <f>IF(N407="nulová",J407,0)</f>
        <v>0</v>
      </c>
      <c r="BJ407" s="16" t="s">
        <v>79</v>
      </c>
      <c r="BK407" s="217">
        <f>ROUND(I407*H407,2)</f>
        <v>0</v>
      </c>
      <c r="BL407" s="16" t="s">
        <v>140</v>
      </c>
      <c r="BM407" s="16" t="s">
        <v>1135</v>
      </c>
    </row>
    <row r="408" s="1" customFormat="1">
      <c r="B408" s="37"/>
      <c r="C408" s="38"/>
      <c r="D408" s="218" t="s">
        <v>142</v>
      </c>
      <c r="E408" s="38"/>
      <c r="F408" s="219" t="s">
        <v>543</v>
      </c>
      <c r="G408" s="38"/>
      <c r="H408" s="38"/>
      <c r="I408" s="131"/>
      <c r="J408" s="38"/>
      <c r="K408" s="38"/>
      <c r="L408" s="42"/>
      <c r="M408" s="220"/>
      <c r="N408" s="78"/>
      <c r="O408" s="78"/>
      <c r="P408" s="78"/>
      <c r="Q408" s="78"/>
      <c r="R408" s="78"/>
      <c r="S408" s="78"/>
      <c r="T408" s="79"/>
      <c r="AT408" s="16" t="s">
        <v>142</v>
      </c>
      <c r="AU408" s="16" t="s">
        <v>81</v>
      </c>
    </row>
    <row r="409" s="12" customFormat="1">
      <c r="B409" s="231"/>
      <c r="C409" s="232"/>
      <c r="D409" s="218" t="s">
        <v>144</v>
      </c>
      <c r="E409" s="233" t="s">
        <v>1</v>
      </c>
      <c r="F409" s="234" t="s">
        <v>1136</v>
      </c>
      <c r="G409" s="232"/>
      <c r="H409" s="235">
        <v>6.6600000000000001</v>
      </c>
      <c r="I409" s="236"/>
      <c r="J409" s="232"/>
      <c r="K409" s="232"/>
      <c r="L409" s="237"/>
      <c r="M409" s="238"/>
      <c r="N409" s="239"/>
      <c r="O409" s="239"/>
      <c r="P409" s="239"/>
      <c r="Q409" s="239"/>
      <c r="R409" s="239"/>
      <c r="S409" s="239"/>
      <c r="T409" s="240"/>
      <c r="AT409" s="241" t="s">
        <v>144</v>
      </c>
      <c r="AU409" s="241" t="s">
        <v>81</v>
      </c>
      <c r="AV409" s="12" t="s">
        <v>81</v>
      </c>
      <c r="AW409" s="12" t="s">
        <v>33</v>
      </c>
      <c r="AX409" s="12" t="s">
        <v>79</v>
      </c>
      <c r="AY409" s="241" t="s">
        <v>133</v>
      </c>
    </row>
    <row r="410" s="1" customFormat="1" ht="16.5" customHeight="1">
      <c r="B410" s="37"/>
      <c r="C410" s="206" t="s">
        <v>455</v>
      </c>
      <c r="D410" s="206" t="s">
        <v>135</v>
      </c>
      <c r="E410" s="207" t="s">
        <v>548</v>
      </c>
      <c r="F410" s="208" t="s">
        <v>549</v>
      </c>
      <c r="G410" s="209" t="s">
        <v>138</v>
      </c>
      <c r="H410" s="210">
        <v>33.299999999999997</v>
      </c>
      <c r="I410" s="211"/>
      <c r="J410" s="212">
        <f>ROUND(I410*H410,2)</f>
        <v>0</v>
      </c>
      <c r="K410" s="208" t="s">
        <v>139</v>
      </c>
      <c r="L410" s="42"/>
      <c r="M410" s="213" t="s">
        <v>1</v>
      </c>
      <c r="N410" s="214" t="s">
        <v>43</v>
      </c>
      <c r="O410" s="78"/>
      <c r="P410" s="215">
        <f>O410*H410</f>
        <v>0</v>
      </c>
      <c r="Q410" s="215">
        <v>0</v>
      </c>
      <c r="R410" s="215">
        <f>Q410*H410</f>
        <v>0</v>
      </c>
      <c r="S410" s="215">
        <v>0</v>
      </c>
      <c r="T410" s="216">
        <f>S410*H410</f>
        <v>0</v>
      </c>
      <c r="AR410" s="16" t="s">
        <v>140</v>
      </c>
      <c r="AT410" s="16" t="s">
        <v>135</v>
      </c>
      <c r="AU410" s="16" t="s">
        <v>81</v>
      </c>
      <c r="AY410" s="16" t="s">
        <v>133</v>
      </c>
      <c r="BE410" s="217">
        <f>IF(N410="základní",J410,0)</f>
        <v>0</v>
      </c>
      <c r="BF410" s="217">
        <f>IF(N410="snížená",J410,0)</f>
        <v>0</v>
      </c>
      <c r="BG410" s="217">
        <f>IF(N410="zákl. přenesená",J410,0)</f>
        <v>0</v>
      </c>
      <c r="BH410" s="217">
        <f>IF(N410="sníž. přenesená",J410,0)</f>
        <v>0</v>
      </c>
      <c r="BI410" s="217">
        <f>IF(N410="nulová",J410,0)</f>
        <v>0</v>
      </c>
      <c r="BJ410" s="16" t="s">
        <v>79</v>
      </c>
      <c r="BK410" s="217">
        <f>ROUND(I410*H410,2)</f>
        <v>0</v>
      </c>
      <c r="BL410" s="16" t="s">
        <v>140</v>
      </c>
      <c r="BM410" s="16" t="s">
        <v>1137</v>
      </c>
    </row>
    <row r="411" s="1" customFormat="1">
      <c r="B411" s="37"/>
      <c r="C411" s="38"/>
      <c r="D411" s="218" t="s">
        <v>142</v>
      </c>
      <c r="E411" s="38"/>
      <c r="F411" s="219" t="s">
        <v>551</v>
      </c>
      <c r="G411" s="38"/>
      <c r="H411" s="38"/>
      <c r="I411" s="131"/>
      <c r="J411" s="38"/>
      <c r="K411" s="38"/>
      <c r="L411" s="42"/>
      <c r="M411" s="220"/>
      <c r="N411" s="78"/>
      <c r="O411" s="78"/>
      <c r="P411" s="78"/>
      <c r="Q411" s="78"/>
      <c r="R411" s="78"/>
      <c r="S411" s="78"/>
      <c r="T411" s="79"/>
      <c r="AT411" s="16" t="s">
        <v>142</v>
      </c>
      <c r="AU411" s="16" t="s">
        <v>81</v>
      </c>
    </row>
    <row r="412" s="11" customFormat="1">
      <c r="B412" s="221"/>
      <c r="C412" s="222"/>
      <c r="D412" s="218" t="s">
        <v>144</v>
      </c>
      <c r="E412" s="223" t="s">
        <v>1</v>
      </c>
      <c r="F412" s="224" t="s">
        <v>225</v>
      </c>
      <c r="G412" s="222"/>
      <c r="H412" s="223" t="s">
        <v>1</v>
      </c>
      <c r="I412" s="225"/>
      <c r="J412" s="222"/>
      <c r="K412" s="222"/>
      <c r="L412" s="226"/>
      <c r="M412" s="227"/>
      <c r="N412" s="228"/>
      <c r="O412" s="228"/>
      <c r="P412" s="228"/>
      <c r="Q412" s="228"/>
      <c r="R412" s="228"/>
      <c r="S412" s="228"/>
      <c r="T412" s="229"/>
      <c r="AT412" s="230" t="s">
        <v>144</v>
      </c>
      <c r="AU412" s="230" t="s">
        <v>81</v>
      </c>
      <c r="AV412" s="11" t="s">
        <v>79</v>
      </c>
      <c r="AW412" s="11" t="s">
        <v>33</v>
      </c>
      <c r="AX412" s="11" t="s">
        <v>72</v>
      </c>
      <c r="AY412" s="230" t="s">
        <v>133</v>
      </c>
    </row>
    <row r="413" s="11" customFormat="1">
      <c r="B413" s="221"/>
      <c r="C413" s="222"/>
      <c r="D413" s="218" t="s">
        <v>144</v>
      </c>
      <c r="E413" s="223" t="s">
        <v>1</v>
      </c>
      <c r="F413" s="224" t="s">
        <v>1133</v>
      </c>
      <c r="G413" s="222"/>
      <c r="H413" s="223" t="s">
        <v>1</v>
      </c>
      <c r="I413" s="225"/>
      <c r="J413" s="222"/>
      <c r="K413" s="222"/>
      <c r="L413" s="226"/>
      <c r="M413" s="227"/>
      <c r="N413" s="228"/>
      <c r="O413" s="228"/>
      <c r="P413" s="228"/>
      <c r="Q413" s="228"/>
      <c r="R413" s="228"/>
      <c r="S413" s="228"/>
      <c r="T413" s="229"/>
      <c r="AT413" s="230" t="s">
        <v>144</v>
      </c>
      <c r="AU413" s="230" t="s">
        <v>81</v>
      </c>
      <c r="AV413" s="11" t="s">
        <v>79</v>
      </c>
      <c r="AW413" s="11" t="s">
        <v>33</v>
      </c>
      <c r="AX413" s="11" t="s">
        <v>72</v>
      </c>
      <c r="AY413" s="230" t="s">
        <v>133</v>
      </c>
    </row>
    <row r="414" s="12" customFormat="1">
      <c r="B414" s="231"/>
      <c r="C414" s="232"/>
      <c r="D414" s="218" t="s">
        <v>144</v>
      </c>
      <c r="E414" s="233" t="s">
        <v>1</v>
      </c>
      <c r="F414" s="234" t="s">
        <v>1134</v>
      </c>
      <c r="G414" s="232"/>
      <c r="H414" s="235">
        <v>33.299999999999997</v>
      </c>
      <c r="I414" s="236"/>
      <c r="J414" s="232"/>
      <c r="K414" s="232"/>
      <c r="L414" s="237"/>
      <c r="M414" s="238"/>
      <c r="N414" s="239"/>
      <c r="O414" s="239"/>
      <c r="P414" s="239"/>
      <c r="Q414" s="239"/>
      <c r="R414" s="239"/>
      <c r="S414" s="239"/>
      <c r="T414" s="240"/>
      <c r="AT414" s="241" t="s">
        <v>144</v>
      </c>
      <c r="AU414" s="241" t="s">
        <v>81</v>
      </c>
      <c r="AV414" s="12" t="s">
        <v>81</v>
      </c>
      <c r="AW414" s="12" t="s">
        <v>33</v>
      </c>
      <c r="AX414" s="12" t="s">
        <v>72</v>
      </c>
      <c r="AY414" s="241" t="s">
        <v>133</v>
      </c>
    </row>
    <row r="415" s="13" customFormat="1">
      <c r="B415" s="242"/>
      <c r="C415" s="243"/>
      <c r="D415" s="218" t="s">
        <v>144</v>
      </c>
      <c r="E415" s="244" t="s">
        <v>1</v>
      </c>
      <c r="F415" s="245" t="s">
        <v>149</v>
      </c>
      <c r="G415" s="243"/>
      <c r="H415" s="246">
        <v>33.299999999999997</v>
      </c>
      <c r="I415" s="247"/>
      <c r="J415" s="243"/>
      <c r="K415" s="243"/>
      <c r="L415" s="248"/>
      <c r="M415" s="249"/>
      <c r="N415" s="250"/>
      <c r="O415" s="250"/>
      <c r="P415" s="250"/>
      <c r="Q415" s="250"/>
      <c r="R415" s="250"/>
      <c r="S415" s="250"/>
      <c r="T415" s="251"/>
      <c r="AT415" s="252" t="s">
        <v>144</v>
      </c>
      <c r="AU415" s="252" t="s">
        <v>81</v>
      </c>
      <c r="AV415" s="13" t="s">
        <v>140</v>
      </c>
      <c r="AW415" s="13" t="s">
        <v>33</v>
      </c>
      <c r="AX415" s="13" t="s">
        <v>79</v>
      </c>
      <c r="AY415" s="252" t="s">
        <v>133</v>
      </c>
    </row>
    <row r="416" s="10" customFormat="1" ht="22.8" customHeight="1">
      <c r="B416" s="190"/>
      <c r="C416" s="191"/>
      <c r="D416" s="192" t="s">
        <v>71</v>
      </c>
      <c r="E416" s="204" t="s">
        <v>81</v>
      </c>
      <c r="F416" s="204" t="s">
        <v>552</v>
      </c>
      <c r="G416" s="191"/>
      <c r="H416" s="191"/>
      <c r="I416" s="194"/>
      <c r="J416" s="205">
        <f>BK416</f>
        <v>0</v>
      </c>
      <c r="K416" s="191"/>
      <c r="L416" s="196"/>
      <c r="M416" s="197"/>
      <c r="N416" s="198"/>
      <c r="O416" s="198"/>
      <c r="P416" s="199">
        <f>SUM(P417:P420)</f>
        <v>0</v>
      </c>
      <c r="Q416" s="198"/>
      <c r="R416" s="199">
        <f>SUM(R417:R420)</f>
        <v>264.497818</v>
      </c>
      <c r="S416" s="198"/>
      <c r="T416" s="200">
        <f>SUM(T417:T420)</f>
        <v>0</v>
      </c>
      <c r="AR416" s="201" t="s">
        <v>79</v>
      </c>
      <c r="AT416" s="202" t="s">
        <v>71</v>
      </c>
      <c r="AU416" s="202" t="s">
        <v>79</v>
      </c>
      <c r="AY416" s="201" t="s">
        <v>133</v>
      </c>
      <c r="BK416" s="203">
        <f>SUM(BK417:BK420)</f>
        <v>0</v>
      </c>
    </row>
    <row r="417" s="1" customFormat="1" ht="16.5" customHeight="1">
      <c r="B417" s="37"/>
      <c r="C417" s="206" t="s">
        <v>460</v>
      </c>
      <c r="D417" s="206" t="s">
        <v>135</v>
      </c>
      <c r="E417" s="207" t="s">
        <v>554</v>
      </c>
      <c r="F417" s="208" t="s">
        <v>555</v>
      </c>
      <c r="G417" s="209" t="s">
        <v>196</v>
      </c>
      <c r="H417" s="210">
        <v>1167.4000000000001</v>
      </c>
      <c r="I417" s="211"/>
      <c r="J417" s="212">
        <f>ROUND(I417*H417,2)</f>
        <v>0</v>
      </c>
      <c r="K417" s="208" t="s">
        <v>1</v>
      </c>
      <c r="L417" s="42"/>
      <c r="M417" s="213" t="s">
        <v>1</v>
      </c>
      <c r="N417" s="214" t="s">
        <v>43</v>
      </c>
      <c r="O417" s="78"/>
      <c r="P417" s="215">
        <f>O417*H417</f>
        <v>0</v>
      </c>
      <c r="Q417" s="215">
        <v>0.22656999999999999</v>
      </c>
      <c r="R417" s="215">
        <f>Q417*H417</f>
        <v>264.497818</v>
      </c>
      <c r="S417" s="215">
        <v>0</v>
      </c>
      <c r="T417" s="216">
        <f>S417*H417</f>
        <v>0</v>
      </c>
      <c r="AR417" s="16" t="s">
        <v>140</v>
      </c>
      <c r="AT417" s="16" t="s">
        <v>135</v>
      </c>
      <c r="AU417" s="16" t="s">
        <v>81</v>
      </c>
      <c r="AY417" s="16" t="s">
        <v>133</v>
      </c>
      <c r="BE417" s="217">
        <f>IF(N417="základní",J417,0)</f>
        <v>0</v>
      </c>
      <c r="BF417" s="217">
        <f>IF(N417="snížená",J417,0)</f>
        <v>0</v>
      </c>
      <c r="BG417" s="217">
        <f>IF(N417="zákl. přenesená",J417,0)</f>
        <v>0</v>
      </c>
      <c r="BH417" s="217">
        <f>IF(N417="sníž. přenesená",J417,0)</f>
        <v>0</v>
      </c>
      <c r="BI417" s="217">
        <f>IF(N417="nulová",J417,0)</f>
        <v>0</v>
      </c>
      <c r="BJ417" s="16" t="s">
        <v>79</v>
      </c>
      <c r="BK417" s="217">
        <f>ROUND(I417*H417,2)</f>
        <v>0</v>
      </c>
      <c r="BL417" s="16" t="s">
        <v>140</v>
      </c>
      <c r="BM417" s="16" t="s">
        <v>1138</v>
      </c>
    </row>
    <row r="418" s="1" customFormat="1">
      <c r="B418" s="37"/>
      <c r="C418" s="38"/>
      <c r="D418" s="218" t="s">
        <v>142</v>
      </c>
      <c r="E418" s="38"/>
      <c r="F418" s="219" t="s">
        <v>557</v>
      </c>
      <c r="G418" s="38"/>
      <c r="H418" s="38"/>
      <c r="I418" s="131"/>
      <c r="J418" s="38"/>
      <c r="K418" s="38"/>
      <c r="L418" s="42"/>
      <c r="M418" s="220"/>
      <c r="N418" s="78"/>
      <c r="O418" s="78"/>
      <c r="P418" s="78"/>
      <c r="Q418" s="78"/>
      <c r="R418" s="78"/>
      <c r="S418" s="78"/>
      <c r="T418" s="79"/>
      <c r="AT418" s="16" t="s">
        <v>142</v>
      </c>
      <c r="AU418" s="16" t="s">
        <v>81</v>
      </c>
    </row>
    <row r="419" s="11" customFormat="1">
      <c r="B419" s="221"/>
      <c r="C419" s="222"/>
      <c r="D419" s="218" t="s">
        <v>144</v>
      </c>
      <c r="E419" s="223" t="s">
        <v>1</v>
      </c>
      <c r="F419" s="224" t="s">
        <v>558</v>
      </c>
      <c r="G419" s="222"/>
      <c r="H419" s="223" t="s">
        <v>1</v>
      </c>
      <c r="I419" s="225"/>
      <c r="J419" s="222"/>
      <c r="K419" s="222"/>
      <c r="L419" s="226"/>
      <c r="M419" s="227"/>
      <c r="N419" s="228"/>
      <c r="O419" s="228"/>
      <c r="P419" s="228"/>
      <c r="Q419" s="228"/>
      <c r="R419" s="228"/>
      <c r="S419" s="228"/>
      <c r="T419" s="229"/>
      <c r="AT419" s="230" t="s">
        <v>144</v>
      </c>
      <c r="AU419" s="230" t="s">
        <v>81</v>
      </c>
      <c r="AV419" s="11" t="s">
        <v>79</v>
      </c>
      <c r="AW419" s="11" t="s">
        <v>33</v>
      </c>
      <c r="AX419" s="11" t="s">
        <v>72</v>
      </c>
      <c r="AY419" s="230" t="s">
        <v>133</v>
      </c>
    </row>
    <row r="420" s="12" customFormat="1">
      <c r="B420" s="231"/>
      <c r="C420" s="232"/>
      <c r="D420" s="218" t="s">
        <v>144</v>
      </c>
      <c r="E420" s="233" t="s">
        <v>1</v>
      </c>
      <c r="F420" s="234" t="s">
        <v>1139</v>
      </c>
      <c r="G420" s="232"/>
      <c r="H420" s="235">
        <v>1167.4000000000001</v>
      </c>
      <c r="I420" s="236"/>
      <c r="J420" s="232"/>
      <c r="K420" s="232"/>
      <c r="L420" s="237"/>
      <c r="M420" s="238"/>
      <c r="N420" s="239"/>
      <c r="O420" s="239"/>
      <c r="P420" s="239"/>
      <c r="Q420" s="239"/>
      <c r="R420" s="239"/>
      <c r="S420" s="239"/>
      <c r="T420" s="240"/>
      <c r="AT420" s="241" t="s">
        <v>144</v>
      </c>
      <c r="AU420" s="241" t="s">
        <v>81</v>
      </c>
      <c r="AV420" s="12" t="s">
        <v>81</v>
      </c>
      <c r="AW420" s="12" t="s">
        <v>33</v>
      </c>
      <c r="AX420" s="12" t="s">
        <v>79</v>
      </c>
      <c r="AY420" s="241" t="s">
        <v>133</v>
      </c>
    </row>
    <row r="421" s="10" customFormat="1" ht="22.8" customHeight="1">
      <c r="B421" s="190"/>
      <c r="C421" s="191"/>
      <c r="D421" s="192" t="s">
        <v>71</v>
      </c>
      <c r="E421" s="204" t="s">
        <v>140</v>
      </c>
      <c r="F421" s="204" t="s">
        <v>560</v>
      </c>
      <c r="G421" s="191"/>
      <c r="H421" s="191"/>
      <c r="I421" s="194"/>
      <c r="J421" s="205">
        <f>BK421</f>
        <v>0</v>
      </c>
      <c r="K421" s="191"/>
      <c r="L421" s="196"/>
      <c r="M421" s="197"/>
      <c r="N421" s="198"/>
      <c r="O421" s="198"/>
      <c r="P421" s="199">
        <f>SUM(P422:P447)</f>
        <v>0</v>
      </c>
      <c r="Q421" s="198"/>
      <c r="R421" s="199">
        <f>SUM(R422:R447)</f>
        <v>240.31248980000001</v>
      </c>
      <c r="S421" s="198"/>
      <c r="T421" s="200">
        <f>SUM(T422:T447)</f>
        <v>0</v>
      </c>
      <c r="AR421" s="201" t="s">
        <v>79</v>
      </c>
      <c r="AT421" s="202" t="s">
        <v>71</v>
      </c>
      <c r="AU421" s="202" t="s">
        <v>79</v>
      </c>
      <c r="AY421" s="201" t="s">
        <v>133</v>
      </c>
      <c r="BK421" s="203">
        <f>SUM(BK422:BK447)</f>
        <v>0</v>
      </c>
    </row>
    <row r="422" s="1" customFormat="1" ht="16.5" customHeight="1">
      <c r="B422" s="37"/>
      <c r="C422" s="206" t="s">
        <v>465</v>
      </c>
      <c r="D422" s="206" t="s">
        <v>135</v>
      </c>
      <c r="E422" s="207" t="s">
        <v>1140</v>
      </c>
      <c r="F422" s="208" t="s">
        <v>1141</v>
      </c>
      <c r="G422" s="209" t="s">
        <v>138</v>
      </c>
      <c r="H422" s="210">
        <v>40.5</v>
      </c>
      <c r="I422" s="211"/>
      <c r="J422" s="212">
        <f>ROUND(I422*H422,2)</f>
        <v>0</v>
      </c>
      <c r="K422" s="208" t="s">
        <v>139</v>
      </c>
      <c r="L422" s="42"/>
      <c r="M422" s="213" t="s">
        <v>1</v>
      </c>
      <c r="N422" s="214" t="s">
        <v>43</v>
      </c>
      <c r="O422" s="78"/>
      <c r="P422" s="215">
        <f>O422*H422</f>
        <v>0</v>
      </c>
      <c r="Q422" s="215">
        <v>0.108</v>
      </c>
      <c r="R422" s="215">
        <f>Q422*H422</f>
        <v>4.3739999999999997</v>
      </c>
      <c r="S422" s="215">
        <v>0</v>
      </c>
      <c r="T422" s="216">
        <f>S422*H422</f>
        <v>0</v>
      </c>
      <c r="AR422" s="16" t="s">
        <v>140</v>
      </c>
      <c r="AT422" s="16" t="s">
        <v>135</v>
      </c>
      <c r="AU422" s="16" t="s">
        <v>81</v>
      </c>
      <c r="AY422" s="16" t="s">
        <v>133</v>
      </c>
      <c r="BE422" s="217">
        <f>IF(N422="základní",J422,0)</f>
        <v>0</v>
      </c>
      <c r="BF422" s="217">
        <f>IF(N422="snížená",J422,0)</f>
        <v>0</v>
      </c>
      <c r="BG422" s="217">
        <f>IF(N422="zákl. přenesená",J422,0)</f>
        <v>0</v>
      </c>
      <c r="BH422" s="217">
        <f>IF(N422="sníž. přenesená",J422,0)</f>
        <v>0</v>
      </c>
      <c r="BI422" s="217">
        <f>IF(N422="nulová",J422,0)</f>
        <v>0</v>
      </c>
      <c r="BJ422" s="16" t="s">
        <v>79</v>
      </c>
      <c r="BK422" s="217">
        <f>ROUND(I422*H422,2)</f>
        <v>0</v>
      </c>
      <c r="BL422" s="16" t="s">
        <v>140</v>
      </c>
      <c r="BM422" s="16" t="s">
        <v>1142</v>
      </c>
    </row>
    <row r="423" s="1" customFormat="1">
      <c r="B423" s="37"/>
      <c r="C423" s="38"/>
      <c r="D423" s="218" t="s">
        <v>142</v>
      </c>
      <c r="E423" s="38"/>
      <c r="F423" s="219" t="s">
        <v>1143</v>
      </c>
      <c r="G423" s="38"/>
      <c r="H423" s="38"/>
      <c r="I423" s="131"/>
      <c r="J423" s="38"/>
      <c r="K423" s="38"/>
      <c r="L423" s="42"/>
      <c r="M423" s="220"/>
      <c r="N423" s="78"/>
      <c r="O423" s="78"/>
      <c r="P423" s="78"/>
      <c r="Q423" s="78"/>
      <c r="R423" s="78"/>
      <c r="S423" s="78"/>
      <c r="T423" s="79"/>
      <c r="AT423" s="16" t="s">
        <v>142</v>
      </c>
      <c r="AU423" s="16" t="s">
        <v>81</v>
      </c>
    </row>
    <row r="424" s="11" customFormat="1">
      <c r="B424" s="221"/>
      <c r="C424" s="222"/>
      <c r="D424" s="218" t="s">
        <v>144</v>
      </c>
      <c r="E424" s="223" t="s">
        <v>1</v>
      </c>
      <c r="F424" s="224" t="s">
        <v>225</v>
      </c>
      <c r="G424" s="222"/>
      <c r="H424" s="223" t="s">
        <v>1</v>
      </c>
      <c r="I424" s="225"/>
      <c r="J424" s="222"/>
      <c r="K424" s="222"/>
      <c r="L424" s="226"/>
      <c r="M424" s="227"/>
      <c r="N424" s="228"/>
      <c r="O424" s="228"/>
      <c r="P424" s="228"/>
      <c r="Q424" s="228"/>
      <c r="R424" s="228"/>
      <c r="S424" s="228"/>
      <c r="T424" s="229"/>
      <c r="AT424" s="230" t="s">
        <v>144</v>
      </c>
      <c r="AU424" s="230" t="s">
        <v>81</v>
      </c>
      <c r="AV424" s="11" t="s">
        <v>79</v>
      </c>
      <c r="AW424" s="11" t="s">
        <v>33</v>
      </c>
      <c r="AX424" s="11" t="s">
        <v>72</v>
      </c>
      <c r="AY424" s="230" t="s">
        <v>133</v>
      </c>
    </row>
    <row r="425" s="11" customFormat="1">
      <c r="B425" s="221"/>
      <c r="C425" s="222"/>
      <c r="D425" s="218" t="s">
        <v>144</v>
      </c>
      <c r="E425" s="223" t="s">
        <v>1</v>
      </c>
      <c r="F425" s="224" t="s">
        <v>226</v>
      </c>
      <c r="G425" s="222"/>
      <c r="H425" s="223" t="s">
        <v>1</v>
      </c>
      <c r="I425" s="225"/>
      <c r="J425" s="222"/>
      <c r="K425" s="222"/>
      <c r="L425" s="226"/>
      <c r="M425" s="227"/>
      <c r="N425" s="228"/>
      <c r="O425" s="228"/>
      <c r="P425" s="228"/>
      <c r="Q425" s="228"/>
      <c r="R425" s="228"/>
      <c r="S425" s="228"/>
      <c r="T425" s="229"/>
      <c r="AT425" s="230" t="s">
        <v>144</v>
      </c>
      <c r="AU425" s="230" t="s">
        <v>81</v>
      </c>
      <c r="AV425" s="11" t="s">
        <v>79</v>
      </c>
      <c r="AW425" s="11" t="s">
        <v>33</v>
      </c>
      <c r="AX425" s="11" t="s">
        <v>72</v>
      </c>
      <c r="AY425" s="230" t="s">
        <v>133</v>
      </c>
    </row>
    <row r="426" s="12" customFormat="1">
      <c r="B426" s="231"/>
      <c r="C426" s="232"/>
      <c r="D426" s="218" t="s">
        <v>144</v>
      </c>
      <c r="E426" s="233" t="s">
        <v>1</v>
      </c>
      <c r="F426" s="234" t="s">
        <v>986</v>
      </c>
      <c r="G426" s="232"/>
      <c r="H426" s="235">
        <v>40.5</v>
      </c>
      <c r="I426" s="236"/>
      <c r="J426" s="232"/>
      <c r="K426" s="232"/>
      <c r="L426" s="237"/>
      <c r="M426" s="238"/>
      <c r="N426" s="239"/>
      <c r="O426" s="239"/>
      <c r="P426" s="239"/>
      <c r="Q426" s="239"/>
      <c r="R426" s="239"/>
      <c r="S426" s="239"/>
      <c r="T426" s="240"/>
      <c r="AT426" s="241" t="s">
        <v>144</v>
      </c>
      <c r="AU426" s="241" t="s">
        <v>81</v>
      </c>
      <c r="AV426" s="12" t="s">
        <v>81</v>
      </c>
      <c r="AW426" s="12" t="s">
        <v>33</v>
      </c>
      <c r="AX426" s="12" t="s">
        <v>72</v>
      </c>
      <c r="AY426" s="241" t="s">
        <v>133</v>
      </c>
    </row>
    <row r="427" s="13" customFormat="1">
      <c r="B427" s="242"/>
      <c r="C427" s="243"/>
      <c r="D427" s="218" t="s">
        <v>144</v>
      </c>
      <c r="E427" s="244" t="s">
        <v>1</v>
      </c>
      <c r="F427" s="245" t="s">
        <v>149</v>
      </c>
      <c r="G427" s="243"/>
      <c r="H427" s="246">
        <v>40.5</v>
      </c>
      <c r="I427" s="247"/>
      <c r="J427" s="243"/>
      <c r="K427" s="243"/>
      <c r="L427" s="248"/>
      <c r="M427" s="249"/>
      <c r="N427" s="250"/>
      <c r="O427" s="250"/>
      <c r="P427" s="250"/>
      <c r="Q427" s="250"/>
      <c r="R427" s="250"/>
      <c r="S427" s="250"/>
      <c r="T427" s="251"/>
      <c r="AT427" s="252" t="s">
        <v>144</v>
      </c>
      <c r="AU427" s="252" t="s">
        <v>81</v>
      </c>
      <c r="AV427" s="13" t="s">
        <v>140</v>
      </c>
      <c r="AW427" s="13" t="s">
        <v>33</v>
      </c>
      <c r="AX427" s="13" t="s">
        <v>79</v>
      </c>
      <c r="AY427" s="252" t="s">
        <v>133</v>
      </c>
    </row>
    <row r="428" s="1" customFormat="1" ht="16.5" customHeight="1">
      <c r="B428" s="37"/>
      <c r="C428" s="253" t="s">
        <v>470</v>
      </c>
      <c r="D428" s="253" t="s">
        <v>499</v>
      </c>
      <c r="E428" s="254" t="s">
        <v>1144</v>
      </c>
      <c r="F428" s="255" t="s">
        <v>1145</v>
      </c>
      <c r="G428" s="256" t="s">
        <v>636</v>
      </c>
      <c r="H428" s="257">
        <v>9</v>
      </c>
      <c r="I428" s="258"/>
      <c r="J428" s="259">
        <f>ROUND(I428*H428,2)</f>
        <v>0</v>
      </c>
      <c r="K428" s="255" t="s">
        <v>139</v>
      </c>
      <c r="L428" s="260"/>
      <c r="M428" s="261" t="s">
        <v>1</v>
      </c>
      <c r="N428" s="262" t="s">
        <v>43</v>
      </c>
      <c r="O428" s="78"/>
      <c r="P428" s="215">
        <f>O428*H428</f>
        <v>0</v>
      </c>
      <c r="Q428" s="215">
        <v>1.69</v>
      </c>
      <c r="R428" s="215">
        <f>Q428*H428</f>
        <v>15.209999999999999</v>
      </c>
      <c r="S428" s="215">
        <v>0</v>
      </c>
      <c r="T428" s="216">
        <f>S428*H428</f>
        <v>0</v>
      </c>
      <c r="AR428" s="16" t="s">
        <v>188</v>
      </c>
      <c r="AT428" s="16" t="s">
        <v>499</v>
      </c>
      <c r="AU428" s="16" t="s">
        <v>81</v>
      </c>
      <c r="AY428" s="16" t="s">
        <v>133</v>
      </c>
      <c r="BE428" s="217">
        <f>IF(N428="základní",J428,0)</f>
        <v>0</v>
      </c>
      <c r="BF428" s="217">
        <f>IF(N428="snížená",J428,0)</f>
        <v>0</v>
      </c>
      <c r="BG428" s="217">
        <f>IF(N428="zákl. přenesená",J428,0)</f>
        <v>0</v>
      </c>
      <c r="BH428" s="217">
        <f>IF(N428="sníž. přenesená",J428,0)</f>
        <v>0</v>
      </c>
      <c r="BI428" s="217">
        <f>IF(N428="nulová",J428,0)</f>
        <v>0</v>
      </c>
      <c r="BJ428" s="16" t="s">
        <v>79</v>
      </c>
      <c r="BK428" s="217">
        <f>ROUND(I428*H428,2)</f>
        <v>0</v>
      </c>
      <c r="BL428" s="16" t="s">
        <v>140</v>
      </c>
      <c r="BM428" s="16" t="s">
        <v>1146</v>
      </c>
    </row>
    <row r="429" s="1" customFormat="1">
      <c r="B429" s="37"/>
      <c r="C429" s="38"/>
      <c r="D429" s="218" t="s">
        <v>142</v>
      </c>
      <c r="E429" s="38"/>
      <c r="F429" s="219" t="s">
        <v>1147</v>
      </c>
      <c r="G429" s="38"/>
      <c r="H429" s="38"/>
      <c r="I429" s="131"/>
      <c r="J429" s="38"/>
      <c r="K429" s="38"/>
      <c r="L429" s="42"/>
      <c r="M429" s="220"/>
      <c r="N429" s="78"/>
      <c r="O429" s="78"/>
      <c r="P429" s="78"/>
      <c r="Q429" s="78"/>
      <c r="R429" s="78"/>
      <c r="S429" s="78"/>
      <c r="T429" s="79"/>
      <c r="AT429" s="16" t="s">
        <v>142</v>
      </c>
      <c r="AU429" s="16" t="s">
        <v>81</v>
      </c>
    </row>
    <row r="430" s="1" customFormat="1" ht="16.5" customHeight="1">
      <c r="B430" s="37"/>
      <c r="C430" s="206" t="s">
        <v>475</v>
      </c>
      <c r="D430" s="206" t="s">
        <v>135</v>
      </c>
      <c r="E430" s="207" t="s">
        <v>562</v>
      </c>
      <c r="F430" s="208" t="s">
        <v>563</v>
      </c>
      <c r="G430" s="209" t="s">
        <v>211</v>
      </c>
      <c r="H430" s="210">
        <v>116.74</v>
      </c>
      <c r="I430" s="211"/>
      <c r="J430" s="212">
        <f>ROUND(I430*H430,2)</f>
        <v>0</v>
      </c>
      <c r="K430" s="208" t="s">
        <v>159</v>
      </c>
      <c r="L430" s="42"/>
      <c r="M430" s="213" t="s">
        <v>1</v>
      </c>
      <c r="N430" s="214" t="s">
        <v>43</v>
      </c>
      <c r="O430" s="78"/>
      <c r="P430" s="215">
        <f>O430*H430</f>
        <v>0</v>
      </c>
      <c r="Q430" s="215">
        <v>1.8907700000000001</v>
      </c>
      <c r="R430" s="215">
        <f>Q430*H430</f>
        <v>220.72848980000001</v>
      </c>
      <c r="S430" s="215">
        <v>0</v>
      </c>
      <c r="T430" s="216">
        <f>S430*H430</f>
        <v>0</v>
      </c>
      <c r="AR430" s="16" t="s">
        <v>140</v>
      </c>
      <c r="AT430" s="16" t="s">
        <v>135</v>
      </c>
      <c r="AU430" s="16" t="s">
        <v>81</v>
      </c>
      <c r="AY430" s="16" t="s">
        <v>133</v>
      </c>
      <c r="BE430" s="217">
        <f>IF(N430="základní",J430,0)</f>
        <v>0</v>
      </c>
      <c r="BF430" s="217">
        <f>IF(N430="snížená",J430,0)</f>
        <v>0</v>
      </c>
      <c r="BG430" s="217">
        <f>IF(N430="zákl. přenesená",J430,0)</f>
        <v>0</v>
      </c>
      <c r="BH430" s="217">
        <f>IF(N430="sníž. přenesená",J430,0)</f>
        <v>0</v>
      </c>
      <c r="BI430" s="217">
        <f>IF(N430="nulová",J430,0)</f>
        <v>0</v>
      </c>
      <c r="BJ430" s="16" t="s">
        <v>79</v>
      </c>
      <c r="BK430" s="217">
        <f>ROUND(I430*H430,2)</f>
        <v>0</v>
      </c>
      <c r="BL430" s="16" t="s">
        <v>140</v>
      </c>
      <c r="BM430" s="16" t="s">
        <v>1148</v>
      </c>
    </row>
    <row r="431" s="1" customFormat="1">
      <c r="B431" s="37"/>
      <c r="C431" s="38"/>
      <c r="D431" s="218" t="s">
        <v>142</v>
      </c>
      <c r="E431" s="38"/>
      <c r="F431" s="219" t="s">
        <v>563</v>
      </c>
      <c r="G431" s="38"/>
      <c r="H431" s="38"/>
      <c r="I431" s="131"/>
      <c r="J431" s="38"/>
      <c r="K431" s="38"/>
      <c r="L431" s="42"/>
      <c r="M431" s="220"/>
      <c r="N431" s="78"/>
      <c r="O431" s="78"/>
      <c r="P431" s="78"/>
      <c r="Q431" s="78"/>
      <c r="R431" s="78"/>
      <c r="S431" s="78"/>
      <c r="T431" s="79"/>
      <c r="AT431" s="16" t="s">
        <v>142</v>
      </c>
      <c r="AU431" s="16" t="s">
        <v>81</v>
      </c>
    </row>
    <row r="432" s="11" customFormat="1">
      <c r="B432" s="221"/>
      <c r="C432" s="222"/>
      <c r="D432" s="218" t="s">
        <v>144</v>
      </c>
      <c r="E432" s="223" t="s">
        <v>1</v>
      </c>
      <c r="F432" s="224" t="s">
        <v>565</v>
      </c>
      <c r="G432" s="222"/>
      <c r="H432" s="223" t="s">
        <v>1</v>
      </c>
      <c r="I432" s="225"/>
      <c r="J432" s="222"/>
      <c r="K432" s="222"/>
      <c r="L432" s="226"/>
      <c r="M432" s="227"/>
      <c r="N432" s="228"/>
      <c r="O432" s="228"/>
      <c r="P432" s="228"/>
      <c r="Q432" s="228"/>
      <c r="R432" s="228"/>
      <c r="S432" s="228"/>
      <c r="T432" s="229"/>
      <c r="AT432" s="230" t="s">
        <v>144</v>
      </c>
      <c r="AU432" s="230" t="s">
        <v>81</v>
      </c>
      <c r="AV432" s="11" t="s">
        <v>79</v>
      </c>
      <c r="AW432" s="11" t="s">
        <v>33</v>
      </c>
      <c r="AX432" s="11" t="s">
        <v>72</v>
      </c>
      <c r="AY432" s="230" t="s">
        <v>133</v>
      </c>
    </row>
    <row r="433" s="11" customFormat="1">
      <c r="B433" s="221"/>
      <c r="C433" s="222"/>
      <c r="D433" s="218" t="s">
        <v>144</v>
      </c>
      <c r="E433" s="223" t="s">
        <v>1</v>
      </c>
      <c r="F433" s="224" t="s">
        <v>566</v>
      </c>
      <c r="G433" s="222"/>
      <c r="H433" s="223" t="s">
        <v>1</v>
      </c>
      <c r="I433" s="225"/>
      <c r="J433" s="222"/>
      <c r="K433" s="222"/>
      <c r="L433" s="226"/>
      <c r="M433" s="227"/>
      <c r="N433" s="228"/>
      <c r="O433" s="228"/>
      <c r="P433" s="228"/>
      <c r="Q433" s="228"/>
      <c r="R433" s="228"/>
      <c r="S433" s="228"/>
      <c r="T433" s="229"/>
      <c r="AT433" s="230" t="s">
        <v>144</v>
      </c>
      <c r="AU433" s="230" t="s">
        <v>81</v>
      </c>
      <c r="AV433" s="11" t="s">
        <v>79</v>
      </c>
      <c r="AW433" s="11" t="s">
        <v>33</v>
      </c>
      <c r="AX433" s="11" t="s">
        <v>72</v>
      </c>
      <c r="AY433" s="230" t="s">
        <v>133</v>
      </c>
    </row>
    <row r="434" s="12" customFormat="1">
      <c r="B434" s="231"/>
      <c r="C434" s="232"/>
      <c r="D434" s="218" t="s">
        <v>144</v>
      </c>
      <c r="E434" s="233" t="s">
        <v>1</v>
      </c>
      <c r="F434" s="234" t="s">
        <v>1149</v>
      </c>
      <c r="G434" s="232"/>
      <c r="H434" s="235">
        <v>2.3399999999999999</v>
      </c>
      <c r="I434" s="236"/>
      <c r="J434" s="232"/>
      <c r="K434" s="232"/>
      <c r="L434" s="237"/>
      <c r="M434" s="238"/>
      <c r="N434" s="239"/>
      <c r="O434" s="239"/>
      <c r="P434" s="239"/>
      <c r="Q434" s="239"/>
      <c r="R434" s="239"/>
      <c r="S434" s="239"/>
      <c r="T434" s="240"/>
      <c r="AT434" s="241" t="s">
        <v>144</v>
      </c>
      <c r="AU434" s="241" t="s">
        <v>81</v>
      </c>
      <c r="AV434" s="12" t="s">
        <v>81</v>
      </c>
      <c r="AW434" s="12" t="s">
        <v>33</v>
      </c>
      <c r="AX434" s="12" t="s">
        <v>72</v>
      </c>
      <c r="AY434" s="241" t="s">
        <v>133</v>
      </c>
    </row>
    <row r="435" s="12" customFormat="1">
      <c r="B435" s="231"/>
      <c r="C435" s="232"/>
      <c r="D435" s="218" t="s">
        <v>144</v>
      </c>
      <c r="E435" s="233" t="s">
        <v>1</v>
      </c>
      <c r="F435" s="234" t="s">
        <v>1010</v>
      </c>
      <c r="G435" s="232"/>
      <c r="H435" s="235">
        <v>0.81000000000000005</v>
      </c>
      <c r="I435" s="236"/>
      <c r="J435" s="232"/>
      <c r="K435" s="232"/>
      <c r="L435" s="237"/>
      <c r="M435" s="238"/>
      <c r="N435" s="239"/>
      <c r="O435" s="239"/>
      <c r="P435" s="239"/>
      <c r="Q435" s="239"/>
      <c r="R435" s="239"/>
      <c r="S435" s="239"/>
      <c r="T435" s="240"/>
      <c r="AT435" s="241" t="s">
        <v>144</v>
      </c>
      <c r="AU435" s="241" t="s">
        <v>81</v>
      </c>
      <c r="AV435" s="12" t="s">
        <v>81</v>
      </c>
      <c r="AW435" s="12" t="s">
        <v>33</v>
      </c>
      <c r="AX435" s="12" t="s">
        <v>72</v>
      </c>
      <c r="AY435" s="241" t="s">
        <v>133</v>
      </c>
    </row>
    <row r="436" s="12" customFormat="1">
      <c r="B436" s="231"/>
      <c r="C436" s="232"/>
      <c r="D436" s="218" t="s">
        <v>144</v>
      </c>
      <c r="E436" s="233" t="s">
        <v>1</v>
      </c>
      <c r="F436" s="234" t="s">
        <v>1150</v>
      </c>
      <c r="G436" s="232"/>
      <c r="H436" s="235">
        <v>39.670000000000002</v>
      </c>
      <c r="I436" s="236"/>
      <c r="J436" s="232"/>
      <c r="K436" s="232"/>
      <c r="L436" s="237"/>
      <c r="M436" s="238"/>
      <c r="N436" s="239"/>
      <c r="O436" s="239"/>
      <c r="P436" s="239"/>
      <c r="Q436" s="239"/>
      <c r="R436" s="239"/>
      <c r="S436" s="239"/>
      <c r="T436" s="240"/>
      <c r="AT436" s="241" t="s">
        <v>144</v>
      </c>
      <c r="AU436" s="241" t="s">
        <v>81</v>
      </c>
      <c r="AV436" s="12" t="s">
        <v>81</v>
      </c>
      <c r="AW436" s="12" t="s">
        <v>33</v>
      </c>
      <c r="AX436" s="12" t="s">
        <v>72</v>
      </c>
      <c r="AY436" s="241" t="s">
        <v>133</v>
      </c>
    </row>
    <row r="437" s="12" customFormat="1">
      <c r="B437" s="231"/>
      <c r="C437" s="232"/>
      <c r="D437" s="218" t="s">
        <v>144</v>
      </c>
      <c r="E437" s="233" t="s">
        <v>1</v>
      </c>
      <c r="F437" s="234" t="s">
        <v>1151</v>
      </c>
      <c r="G437" s="232"/>
      <c r="H437" s="235">
        <v>61.810000000000002</v>
      </c>
      <c r="I437" s="236"/>
      <c r="J437" s="232"/>
      <c r="K437" s="232"/>
      <c r="L437" s="237"/>
      <c r="M437" s="238"/>
      <c r="N437" s="239"/>
      <c r="O437" s="239"/>
      <c r="P437" s="239"/>
      <c r="Q437" s="239"/>
      <c r="R437" s="239"/>
      <c r="S437" s="239"/>
      <c r="T437" s="240"/>
      <c r="AT437" s="241" t="s">
        <v>144</v>
      </c>
      <c r="AU437" s="241" t="s">
        <v>81</v>
      </c>
      <c r="AV437" s="12" t="s">
        <v>81</v>
      </c>
      <c r="AW437" s="12" t="s">
        <v>33</v>
      </c>
      <c r="AX437" s="12" t="s">
        <v>72</v>
      </c>
      <c r="AY437" s="241" t="s">
        <v>133</v>
      </c>
    </row>
    <row r="438" s="12" customFormat="1">
      <c r="B438" s="231"/>
      <c r="C438" s="232"/>
      <c r="D438" s="218" t="s">
        <v>144</v>
      </c>
      <c r="E438" s="233" t="s">
        <v>1</v>
      </c>
      <c r="F438" s="234" t="s">
        <v>1152</v>
      </c>
      <c r="G438" s="232"/>
      <c r="H438" s="235">
        <v>8.2400000000000002</v>
      </c>
      <c r="I438" s="236"/>
      <c r="J438" s="232"/>
      <c r="K438" s="232"/>
      <c r="L438" s="237"/>
      <c r="M438" s="238"/>
      <c r="N438" s="239"/>
      <c r="O438" s="239"/>
      <c r="P438" s="239"/>
      <c r="Q438" s="239"/>
      <c r="R438" s="239"/>
      <c r="S438" s="239"/>
      <c r="T438" s="240"/>
      <c r="AT438" s="241" t="s">
        <v>144</v>
      </c>
      <c r="AU438" s="241" t="s">
        <v>81</v>
      </c>
      <c r="AV438" s="12" t="s">
        <v>81</v>
      </c>
      <c r="AW438" s="12" t="s">
        <v>33</v>
      </c>
      <c r="AX438" s="12" t="s">
        <v>72</v>
      </c>
      <c r="AY438" s="241" t="s">
        <v>133</v>
      </c>
    </row>
    <row r="439" s="12" customFormat="1">
      <c r="B439" s="231"/>
      <c r="C439" s="232"/>
      <c r="D439" s="218" t="s">
        <v>144</v>
      </c>
      <c r="E439" s="233" t="s">
        <v>1</v>
      </c>
      <c r="F439" s="234" t="s">
        <v>1011</v>
      </c>
      <c r="G439" s="232"/>
      <c r="H439" s="235">
        <v>2.52</v>
      </c>
      <c r="I439" s="236"/>
      <c r="J439" s="232"/>
      <c r="K439" s="232"/>
      <c r="L439" s="237"/>
      <c r="M439" s="238"/>
      <c r="N439" s="239"/>
      <c r="O439" s="239"/>
      <c r="P439" s="239"/>
      <c r="Q439" s="239"/>
      <c r="R439" s="239"/>
      <c r="S439" s="239"/>
      <c r="T439" s="240"/>
      <c r="AT439" s="241" t="s">
        <v>144</v>
      </c>
      <c r="AU439" s="241" t="s">
        <v>81</v>
      </c>
      <c r="AV439" s="12" t="s">
        <v>81</v>
      </c>
      <c r="AW439" s="12" t="s">
        <v>33</v>
      </c>
      <c r="AX439" s="12" t="s">
        <v>72</v>
      </c>
      <c r="AY439" s="241" t="s">
        <v>133</v>
      </c>
    </row>
    <row r="440" s="12" customFormat="1">
      <c r="B440" s="231"/>
      <c r="C440" s="232"/>
      <c r="D440" s="218" t="s">
        <v>144</v>
      </c>
      <c r="E440" s="233" t="s">
        <v>1</v>
      </c>
      <c r="F440" s="234" t="s">
        <v>1153</v>
      </c>
      <c r="G440" s="232"/>
      <c r="H440" s="235">
        <v>1.3500000000000001</v>
      </c>
      <c r="I440" s="236"/>
      <c r="J440" s="232"/>
      <c r="K440" s="232"/>
      <c r="L440" s="237"/>
      <c r="M440" s="238"/>
      <c r="N440" s="239"/>
      <c r="O440" s="239"/>
      <c r="P440" s="239"/>
      <c r="Q440" s="239"/>
      <c r="R440" s="239"/>
      <c r="S440" s="239"/>
      <c r="T440" s="240"/>
      <c r="AT440" s="241" t="s">
        <v>144</v>
      </c>
      <c r="AU440" s="241" t="s">
        <v>81</v>
      </c>
      <c r="AV440" s="12" t="s">
        <v>81</v>
      </c>
      <c r="AW440" s="12" t="s">
        <v>33</v>
      </c>
      <c r="AX440" s="12" t="s">
        <v>72</v>
      </c>
      <c r="AY440" s="241" t="s">
        <v>133</v>
      </c>
    </row>
    <row r="441" s="13" customFormat="1">
      <c r="B441" s="242"/>
      <c r="C441" s="243"/>
      <c r="D441" s="218" t="s">
        <v>144</v>
      </c>
      <c r="E441" s="244" t="s">
        <v>1</v>
      </c>
      <c r="F441" s="245" t="s">
        <v>149</v>
      </c>
      <c r="G441" s="243"/>
      <c r="H441" s="246">
        <v>116.73999999999998</v>
      </c>
      <c r="I441" s="247"/>
      <c r="J441" s="243"/>
      <c r="K441" s="243"/>
      <c r="L441" s="248"/>
      <c r="M441" s="249"/>
      <c r="N441" s="250"/>
      <c r="O441" s="250"/>
      <c r="P441" s="250"/>
      <c r="Q441" s="250"/>
      <c r="R441" s="250"/>
      <c r="S441" s="250"/>
      <c r="T441" s="251"/>
      <c r="AT441" s="252" t="s">
        <v>144</v>
      </c>
      <c r="AU441" s="252" t="s">
        <v>81</v>
      </c>
      <c r="AV441" s="13" t="s">
        <v>140</v>
      </c>
      <c r="AW441" s="13" t="s">
        <v>33</v>
      </c>
      <c r="AX441" s="13" t="s">
        <v>79</v>
      </c>
      <c r="AY441" s="252" t="s">
        <v>133</v>
      </c>
    </row>
    <row r="442" s="1" customFormat="1" ht="16.5" customHeight="1">
      <c r="B442" s="37"/>
      <c r="C442" s="206" t="s">
        <v>498</v>
      </c>
      <c r="D442" s="206" t="s">
        <v>135</v>
      </c>
      <c r="E442" s="207" t="s">
        <v>573</v>
      </c>
      <c r="F442" s="208" t="s">
        <v>574</v>
      </c>
      <c r="G442" s="209" t="s">
        <v>211</v>
      </c>
      <c r="H442" s="210">
        <v>84.019999999999996</v>
      </c>
      <c r="I442" s="211"/>
      <c r="J442" s="212">
        <f>ROUND(I442*H442,2)</f>
        <v>0</v>
      </c>
      <c r="K442" s="208" t="s">
        <v>159</v>
      </c>
      <c r="L442" s="42"/>
      <c r="M442" s="213" t="s">
        <v>1</v>
      </c>
      <c r="N442" s="214" t="s">
        <v>43</v>
      </c>
      <c r="O442" s="78"/>
      <c r="P442" s="215">
        <f>O442*H442</f>
        <v>0</v>
      </c>
      <c r="Q442" s="215">
        <v>0</v>
      </c>
      <c r="R442" s="215">
        <f>Q442*H442</f>
        <v>0</v>
      </c>
      <c r="S442" s="215">
        <v>0</v>
      </c>
      <c r="T442" s="216">
        <f>S442*H442</f>
        <v>0</v>
      </c>
      <c r="AR442" s="16" t="s">
        <v>140</v>
      </c>
      <c r="AT442" s="16" t="s">
        <v>135</v>
      </c>
      <c r="AU442" s="16" t="s">
        <v>81</v>
      </c>
      <c r="AY442" s="16" t="s">
        <v>133</v>
      </c>
      <c r="BE442" s="217">
        <f>IF(N442="základní",J442,0)</f>
        <v>0</v>
      </c>
      <c r="BF442" s="217">
        <f>IF(N442="snížená",J442,0)</f>
        <v>0</v>
      </c>
      <c r="BG442" s="217">
        <f>IF(N442="zákl. přenesená",J442,0)</f>
        <v>0</v>
      </c>
      <c r="BH442" s="217">
        <f>IF(N442="sníž. přenesená",J442,0)</f>
        <v>0</v>
      </c>
      <c r="BI442" s="217">
        <f>IF(N442="nulová",J442,0)</f>
        <v>0</v>
      </c>
      <c r="BJ442" s="16" t="s">
        <v>79</v>
      </c>
      <c r="BK442" s="217">
        <f>ROUND(I442*H442,2)</f>
        <v>0</v>
      </c>
      <c r="BL442" s="16" t="s">
        <v>140</v>
      </c>
      <c r="BM442" s="16" t="s">
        <v>1154</v>
      </c>
    </row>
    <row r="443" s="1" customFormat="1">
      <c r="B443" s="37"/>
      <c r="C443" s="38"/>
      <c r="D443" s="218" t="s">
        <v>142</v>
      </c>
      <c r="E443" s="38"/>
      <c r="F443" s="219" t="s">
        <v>574</v>
      </c>
      <c r="G443" s="38"/>
      <c r="H443" s="38"/>
      <c r="I443" s="131"/>
      <c r="J443" s="38"/>
      <c r="K443" s="38"/>
      <c r="L443" s="42"/>
      <c r="M443" s="220"/>
      <c r="N443" s="78"/>
      <c r="O443" s="78"/>
      <c r="P443" s="78"/>
      <c r="Q443" s="78"/>
      <c r="R443" s="78"/>
      <c r="S443" s="78"/>
      <c r="T443" s="79"/>
      <c r="AT443" s="16" t="s">
        <v>142</v>
      </c>
      <c r="AU443" s="16" t="s">
        <v>81</v>
      </c>
    </row>
    <row r="444" s="11" customFormat="1">
      <c r="B444" s="221"/>
      <c r="C444" s="222"/>
      <c r="D444" s="218" t="s">
        <v>144</v>
      </c>
      <c r="E444" s="223" t="s">
        <v>1</v>
      </c>
      <c r="F444" s="224" t="s">
        <v>576</v>
      </c>
      <c r="G444" s="222"/>
      <c r="H444" s="223" t="s">
        <v>1</v>
      </c>
      <c r="I444" s="225"/>
      <c r="J444" s="222"/>
      <c r="K444" s="222"/>
      <c r="L444" s="226"/>
      <c r="M444" s="227"/>
      <c r="N444" s="228"/>
      <c r="O444" s="228"/>
      <c r="P444" s="228"/>
      <c r="Q444" s="228"/>
      <c r="R444" s="228"/>
      <c r="S444" s="228"/>
      <c r="T444" s="229"/>
      <c r="AT444" s="230" t="s">
        <v>144</v>
      </c>
      <c r="AU444" s="230" t="s">
        <v>81</v>
      </c>
      <c r="AV444" s="11" t="s">
        <v>79</v>
      </c>
      <c r="AW444" s="11" t="s">
        <v>33</v>
      </c>
      <c r="AX444" s="11" t="s">
        <v>72</v>
      </c>
      <c r="AY444" s="230" t="s">
        <v>133</v>
      </c>
    </row>
    <row r="445" s="12" customFormat="1">
      <c r="B445" s="231"/>
      <c r="C445" s="232"/>
      <c r="D445" s="218" t="s">
        <v>144</v>
      </c>
      <c r="E445" s="233" t="s">
        <v>1</v>
      </c>
      <c r="F445" s="234" t="s">
        <v>1155</v>
      </c>
      <c r="G445" s="232"/>
      <c r="H445" s="235">
        <v>4.6799999999999997</v>
      </c>
      <c r="I445" s="236"/>
      <c r="J445" s="232"/>
      <c r="K445" s="232"/>
      <c r="L445" s="237"/>
      <c r="M445" s="238"/>
      <c r="N445" s="239"/>
      <c r="O445" s="239"/>
      <c r="P445" s="239"/>
      <c r="Q445" s="239"/>
      <c r="R445" s="239"/>
      <c r="S445" s="239"/>
      <c r="T445" s="240"/>
      <c r="AT445" s="241" t="s">
        <v>144</v>
      </c>
      <c r="AU445" s="241" t="s">
        <v>81</v>
      </c>
      <c r="AV445" s="12" t="s">
        <v>81</v>
      </c>
      <c r="AW445" s="12" t="s">
        <v>33</v>
      </c>
      <c r="AX445" s="12" t="s">
        <v>72</v>
      </c>
      <c r="AY445" s="241" t="s">
        <v>133</v>
      </c>
    </row>
    <row r="446" s="12" customFormat="1">
      <c r="B446" s="231"/>
      <c r="C446" s="232"/>
      <c r="D446" s="218" t="s">
        <v>144</v>
      </c>
      <c r="E446" s="233" t="s">
        <v>1</v>
      </c>
      <c r="F446" s="234" t="s">
        <v>1156</v>
      </c>
      <c r="G446" s="232"/>
      <c r="H446" s="235">
        <v>79.340000000000003</v>
      </c>
      <c r="I446" s="236"/>
      <c r="J446" s="232"/>
      <c r="K446" s="232"/>
      <c r="L446" s="237"/>
      <c r="M446" s="238"/>
      <c r="N446" s="239"/>
      <c r="O446" s="239"/>
      <c r="P446" s="239"/>
      <c r="Q446" s="239"/>
      <c r="R446" s="239"/>
      <c r="S446" s="239"/>
      <c r="T446" s="240"/>
      <c r="AT446" s="241" t="s">
        <v>144</v>
      </c>
      <c r="AU446" s="241" t="s">
        <v>81</v>
      </c>
      <c r="AV446" s="12" t="s">
        <v>81</v>
      </c>
      <c r="AW446" s="12" t="s">
        <v>33</v>
      </c>
      <c r="AX446" s="12" t="s">
        <v>72</v>
      </c>
      <c r="AY446" s="241" t="s">
        <v>133</v>
      </c>
    </row>
    <row r="447" s="13" customFormat="1">
      <c r="B447" s="242"/>
      <c r="C447" s="243"/>
      <c r="D447" s="218" t="s">
        <v>144</v>
      </c>
      <c r="E447" s="244" t="s">
        <v>1</v>
      </c>
      <c r="F447" s="245" t="s">
        <v>149</v>
      </c>
      <c r="G447" s="243"/>
      <c r="H447" s="246">
        <v>84.02000000000001</v>
      </c>
      <c r="I447" s="247"/>
      <c r="J447" s="243"/>
      <c r="K447" s="243"/>
      <c r="L447" s="248"/>
      <c r="M447" s="249"/>
      <c r="N447" s="250"/>
      <c r="O447" s="250"/>
      <c r="P447" s="250"/>
      <c r="Q447" s="250"/>
      <c r="R447" s="250"/>
      <c r="S447" s="250"/>
      <c r="T447" s="251"/>
      <c r="AT447" s="252" t="s">
        <v>144</v>
      </c>
      <c r="AU447" s="252" t="s">
        <v>81</v>
      </c>
      <c r="AV447" s="13" t="s">
        <v>140</v>
      </c>
      <c r="AW447" s="13" t="s">
        <v>33</v>
      </c>
      <c r="AX447" s="13" t="s">
        <v>79</v>
      </c>
      <c r="AY447" s="252" t="s">
        <v>133</v>
      </c>
    </row>
    <row r="448" s="10" customFormat="1" ht="22.8" customHeight="1">
      <c r="B448" s="190"/>
      <c r="C448" s="191"/>
      <c r="D448" s="192" t="s">
        <v>71</v>
      </c>
      <c r="E448" s="204" t="s">
        <v>172</v>
      </c>
      <c r="F448" s="204" t="s">
        <v>589</v>
      </c>
      <c r="G448" s="191"/>
      <c r="H448" s="191"/>
      <c r="I448" s="194"/>
      <c r="J448" s="205">
        <f>BK448</f>
        <v>0</v>
      </c>
      <c r="K448" s="191"/>
      <c r="L448" s="196"/>
      <c r="M448" s="197"/>
      <c r="N448" s="198"/>
      <c r="O448" s="198"/>
      <c r="P448" s="199">
        <f>SUM(P449:P521)</f>
        <v>0</v>
      </c>
      <c r="Q448" s="198"/>
      <c r="R448" s="199">
        <f>SUM(R449:R521)</f>
        <v>366.97693700000002</v>
      </c>
      <c r="S448" s="198"/>
      <c r="T448" s="200">
        <f>SUM(T449:T521)</f>
        <v>0</v>
      </c>
      <c r="AR448" s="201" t="s">
        <v>79</v>
      </c>
      <c r="AT448" s="202" t="s">
        <v>71</v>
      </c>
      <c r="AU448" s="202" t="s">
        <v>79</v>
      </c>
      <c r="AY448" s="201" t="s">
        <v>133</v>
      </c>
      <c r="BK448" s="203">
        <f>SUM(BK449:BK521)</f>
        <v>0</v>
      </c>
    </row>
    <row r="449" s="1" customFormat="1" ht="16.5" customHeight="1">
      <c r="B449" s="37"/>
      <c r="C449" s="206" t="s">
        <v>506</v>
      </c>
      <c r="D449" s="206" t="s">
        <v>135</v>
      </c>
      <c r="E449" s="207" t="s">
        <v>1157</v>
      </c>
      <c r="F449" s="208" t="s">
        <v>1158</v>
      </c>
      <c r="G449" s="209" t="s">
        <v>138</v>
      </c>
      <c r="H449" s="210">
        <v>13.5</v>
      </c>
      <c r="I449" s="211"/>
      <c r="J449" s="212">
        <f>ROUND(I449*H449,2)</f>
        <v>0</v>
      </c>
      <c r="K449" s="208" t="s">
        <v>159</v>
      </c>
      <c r="L449" s="42"/>
      <c r="M449" s="213" t="s">
        <v>1</v>
      </c>
      <c r="N449" s="214" t="s">
        <v>43</v>
      </c>
      <c r="O449" s="78"/>
      <c r="P449" s="215">
        <f>O449*H449</f>
        <v>0</v>
      </c>
      <c r="Q449" s="215">
        <v>0</v>
      </c>
      <c r="R449" s="215">
        <f>Q449*H449</f>
        <v>0</v>
      </c>
      <c r="S449" s="215">
        <v>0</v>
      </c>
      <c r="T449" s="216">
        <f>S449*H449</f>
        <v>0</v>
      </c>
      <c r="AR449" s="16" t="s">
        <v>140</v>
      </c>
      <c r="AT449" s="16" t="s">
        <v>135</v>
      </c>
      <c r="AU449" s="16" t="s">
        <v>81</v>
      </c>
      <c r="AY449" s="16" t="s">
        <v>133</v>
      </c>
      <c r="BE449" s="217">
        <f>IF(N449="základní",J449,0)</f>
        <v>0</v>
      </c>
      <c r="BF449" s="217">
        <f>IF(N449="snížená",J449,0)</f>
        <v>0</v>
      </c>
      <c r="BG449" s="217">
        <f>IF(N449="zákl. přenesená",J449,0)</f>
        <v>0</v>
      </c>
      <c r="BH449" s="217">
        <f>IF(N449="sníž. přenesená",J449,0)</f>
        <v>0</v>
      </c>
      <c r="BI449" s="217">
        <f>IF(N449="nulová",J449,0)</f>
        <v>0</v>
      </c>
      <c r="BJ449" s="16" t="s">
        <v>79</v>
      </c>
      <c r="BK449" s="217">
        <f>ROUND(I449*H449,2)</f>
        <v>0</v>
      </c>
      <c r="BL449" s="16" t="s">
        <v>140</v>
      </c>
      <c r="BM449" s="16" t="s">
        <v>1159</v>
      </c>
    </row>
    <row r="450" s="1" customFormat="1">
      <c r="B450" s="37"/>
      <c r="C450" s="38"/>
      <c r="D450" s="218" t="s">
        <v>142</v>
      </c>
      <c r="E450" s="38"/>
      <c r="F450" s="219" t="s">
        <v>1158</v>
      </c>
      <c r="G450" s="38"/>
      <c r="H450" s="38"/>
      <c r="I450" s="131"/>
      <c r="J450" s="38"/>
      <c r="K450" s="38"/>
      <c r="L450" s="42"/>
      <c r="M450" s="220"/>
      <c r="N450" s="78"/>
      <c r="O450" s="78"/>
      <c r="P450" s="78"/>
      <c r="Q450" s="78"/>
      <c r="R450" s="78"/>
      <c r="S450" s="78"/>
      <c r="T450" s="79"/>
      <c r="AT450" s="16" t="s">
        <v>142</v>
      </c>
      <c r="AU450" s="16" t="s">
        <v>81</v>
      </c>
    </row>
    <row r="451" s="11" customFormat="1">
      <c r="B451" s="221"/>
      <c r="C451" s="222"/>
      <c r="D451" s="218" t="s">
        <v>144</v>
      </c>
      <c r="E451" s="223" t="s">
        <v>1</v>
      </c>
      <c r="F451" s="224" t="s">
        <v>1160</v>
      </c>
      <c r="G451" s="222"/>
      <c r="H451" s="223" t="s">
        <v>1</v>
      </c>
      <c r="I451" s="225"/>
      <c r="J451" s="222"/>
      <c r="K451" s="222"/>
      <c r="L451" s="226"/>
      <c r="M451" s="227"/>
      <c r="N451" s="228"/>
      <c r="O451" s="228"/>
      <c r="P451" s="228"/>
      <c r="Q451" s="228"/>
      <c r="R451" s="228"/>
      <c r="S451" s="228"/>
      <c r="T451" s="229"/>
      <c r="AT451" s="230" t="s">
        <v>144</v>
      </c>
      <c r="AU451" s="230" t="s">
        <v>81</v>
      </c>
      <c r="AV451" s="11" t="s">
        <v>79</v>
      </c>
      <c r="AW451" s="11" t="s">
        <v>33</v>
      </c>
      <c r="AX451" s="11" t="s">
        <v>72</v>
      </c>
      <c r="AY451" s="230" t="s">
        <v>133</v>
      </c>
    </row>
    <row r="452" s="11" customFormat="1">
      <c r="B452" s="221"/>
      <c r="C452" s="222"/>
      <c r="D452" s="218" t="s">
        <v>144</v>
      </c>
      <c r="E452" s="223" t="s">
        <v>1</v>
      </c>
      <c r="F452" s="224" t="s">
        <v>1161</v>
      </c>
      <c r="G452" s="222"/>
      <c r="H452" s="223" t="s">
        <v>1</v>
      </c>
      <c r="I452" s="225"/>
      <c r="J452" s="222"/>
      <c r="K452" s="222"/>
      <c r="L452" s="226"/>
      <c r="M452" s="227"/>
      <c r="N452" s="228"/>
      <c r="O452" s="228"/>
      <c r="P452" s="228"/>
      <c r="Q452" s="228"/>
      <c r="R452" s="228"/>
      <c r="S452" s="228"/>
      <c r="T452" s="229"/>
      <c r="AT452" s="230" t="s">
        <v>144</v>
      </c>
      <c r="AU452" s="230" t="s">
        <v>81</v>
      </c>
      <c r="AV452" s="11" t="s">
        <v>79</v>
      </c>
      <c r="AW452" s="11" t="s">
        <v>33</v>
      </c>
      <c r="AX452" s="11" t="s">
        <v>72</v>
      </c>
      <c r="AY452" s="230" t="s">
        <v>133</v>
      </c>
    </row>
    <row r="453" s="12" customFormat="1">
      <c r="B453" s="231"/>
      <c r="C453" s="232"/>
      <c r="D453" s="218" t="s">
        <v>144</v>
      </c>
      <c r="E453" s="233" t="s">
        <v>1</v>
      </c>
      <c r="F453" s="234" t="s">
        <v>975</v>
      </c>
      <c r="G453" s="232"/>
      <c r="H453" s="235">
        <v>13.5</v>
      </c>
      <c r="I453" s="236"/>
      <c r="J453" s="232"/>
      <c r="K453" s="232"/>
      <c r="L453" s="237"/>
      <c r="M453" s="238"/>
      <c r="N453" s="239"/>
      <c r="O453" s="239"/>
      <c r="P453" s="239"/>
      <c r="Q453" s="239"/>
      <c r="R453" s="239"/>
      <c r="S453" s="239"/>
      <c r="T453" s="240"/>
      <c r="AT453" s="241" t="s">
        <v>144</v>
      </c>
      <c r="AU453" s="241" t="s">
        <v>81</v>
      </c>
      <c r="AV453" s="12" t="s">
        <v>81</v>
      </c>
      <c r="AW453" s="12" t="s">
        <v>33</v>
      </c>
      <c r="AX453" s="12" t="s">
        <v>72</v>
      </c>
      <c r="AY453" s="241" t="s">
        <v>133</v>
      </c>
    </row>
    <row r="454" s="13" customFormat="1">
      <c r="B454" s="242"/>
      <c r="C454" s="243"/>
      <c r="D454" s="218" t="s">
        <v>144</v>
      </c>
      <c r="E454" s="244" t="s">
        <v>1</v>
      </c>
      <c r="F454" s="245" t="s">
        <v>149</v>
      </c>
      <c r="G454" s="243"/>
      <c r="H454" s="246">
        <v>13.5</v>
      </c>
      <c r="I454" s="247"/>
      <c r="J454" s="243"/>
      <c r="K454" s="243"/>
      <c r="L454" s="248"/>
      <c r="M454" s="249"/>
      <c r="N454" s="250"/>
      <c r="O454" s="250"/>
      <c r="P454" s="250"/>
      <c r="Q454" s="250"/>
      <c r="R454" s="250"/>
      <c r="S454" s="250"/>
      <c r="T454" s="251"/>
      <c r="AT454" s="252" t="s">
        <v>144</v>
      </c>
      <c r="AU454" s="252" t="s">
        <v>81</v>
      </c>
      <c r="AV454" s="13" t="s">
        <v>140</v>
      </c>
      <c r="AW454" s="13" t="s">
        <v>33</v>
      </c>
      <c r="AX454" s="13" t="s">
        <v>79</v>
      </c>
      <c r="AY454" s="252" t="s">
        <v>133</v>
      </c>
    </row>
    <row r="455" s="1" customFormat="1" ht="16.5" customHeight="1">
      <c r="B455" s="37"/>
      <c r="C455" s="206" t="s">
        <v>527</v>
      </c>
      <c r="D455" s="206" t="s">
        <v>135</v>
      </c>
      <c r="E455" s="207" t="s">
        <v>1162</v>
      </c>
      <c r="F455" s="208" t="s">
        <v>1163</v>
      </c>
      <c r="G455" s="209" t="s">
        <v>138</v>
      </c>
      <c r="H455" s="210">
        <v>420.10000000000002</v>
      </c>
      <c r="I455" s="211"/>
      <c r="J455" s="212">
        <f>ROUND(I455*H455,2)</f>
        <v>0</v>
      </c>
      <c r="K455" s="208" t="s">
        <v>139</v>
      </c>
      <c r="L455" s="42"/>
      <c r="M455" s="213" t="s">
        <v>1</v>
      </c>
      <c r="N455" s="214" t="s">
        <v>43</v>
      </c>
      <c r="O455" s="78"/>
      <c r="P455" s="215">
        <f>O455*H455</f>
        <v>0</v>
      </c>
      <c r="Q455" s="215">
        <v>0</v>
      </c>
      <c r="R455" s="215">
        <f>Q455*H455</f>
        <v>0</v>
      </c>
      <c r="S455" s="215">
        <v>0</v>
      </c>
      <c r="T455" s="216">
        <f>S455*H455</f>
        <v>0</v>
      </c>
      <c r="AR455" s="16" t="s">
        <v>140</v>
      </c>
      <c r="AT455" s="16" t="s">
        <v>135</v>
      </c>
      <c r="AU455" s="16" t="s">
        <v>81</v>
      </c>
      <c r="AY455" s="16" t="s">
        <v>133</v>
      </c>
      <c r="BE455" s="217">
        <f>IF(N455="základní",J455,0)</f>
        <v>0</v>
      </c>
      <c r="BF455" s="217">
        <f>IF(N455="snížená",J455,0)</f>
        <v>0</v>
      </c>
      <c r="BG455" s="217">
        <f>IF(N455="zákl. přenesená",J455,0)</f>
        <v>0</v>
      </c>
      <c r="BH455" s="217">
        <f>IF(N455="sníž. přenesená",J455,0)</f>
        <v>0</v>
      </c>
      <c r="BI455" s="217">
        <f>IF(N455="nulová",J455,0)</f>
        <v>0</v>
      </c>
      <c r="BJ455" s="16" t="s">
        <v>79</v>
      </c>
      <c r="BK455" s="217">
        <f>ROUND(I455*H455,2)</f>
        <v>0</v>
      </c>
      <c r="BL455" s="16" t="s">
        <v>140</v>
      </c>
      <c r="BM455" s="16" t="s">
        <v>1164</v>
      </c>
    </row>
    <row r="456" s="1" customFormat="1">
      <c r="B456" s="37"/>
      <c r="C456" s="38"/>
      <c r="D456" s="218" t="s">
        <v>142</v>
      </c>
      <c r="E456" s="38"/>
      <c r="F456" s="219" t="s">
        <v>1165</v>
      </c>
      <c r="G456" s="38"/>
      <c r="H456" s="38"/>
      <c r="I456" s="131"/>
      <c r="J456" s="38"/>
      <c r="K456" s="38"/>
      <c r="L456" s="42"/>
      <c r="M456" s="220"/>
      <c r="N456" s="78"/>
      <c r="O456" s="78"/>
      <c r="P456" s="78"/>
      <c r="Q456" s="78"/>
      <c r="R456" s="78"/>
      <c r="S456" s="78"/>
      <c r="T456" s="79"/>
      <c r="AT456" s="16" t="s">
        <v>142</v>
      </c>
      <c r="AU456" s="16" t="s">
        <v>81</v>
      </c>
    </row>
    <row r="457" s="11" customFormat="1">
      <c r="B457" s="221"/>
      <c r="C457" s="222"/>
      <c r="D457" s="218" t="s">
        <v>144</v>
      </c>
      <c r="E457" s="223" t="s">
        <v>1</v>
      </c>
      <c r="F457" s="224" t="s">
        <v>153</v>
      </c>
      <c r="G457" s="222"/>
      <c r="H457" s="223" t="s">
        <v>1</v>
      </c>
      <c r="I457" s="225"/>
      <c r="J457" s="222"/>
      <c r="K457" s="222"/>
      <c r="L457" s="226"/>
      <c r="M457" s="227"/>
      <c r="N457" s="228"/>
      <c r="O457" s="228"/>
      <c r="P457" s="228"/>
      <c r="Q457" s="228"/>
      <c r="R457" s="228"/>
      <c r="S457" s="228"/>
      <c r="T457" s="229"/>
      <c r="AT457" s="230" t="s">
        <v>144</v>
      </c>
      <c r="AU457" s="230" t="s">
        <v>81</v>
      </c>
      <c r="AV457" s="11" t="s">
        <v>79</v>
      </c>
      <c r="AW457" s="11" t="s">
        <v>33</v>
      </c>
      <c r="AX457" s="11" t="s">
        <v>72</v>
      </c>
      <c r="AY457" s="230" t="s">
        <v>133</v>
      </c>
    </row>
    <row r="458" s="11" customFormat="1">
      <c r="B458" s="221"/>
      <c r="C458" s="222"/>
      <c r="D458" s="218" t="s">
        <v>144</v>
      </c>
      <c r="E458" s="223" t="s">
        <v>1</v>
      </c>
      <c r="F458" s="224" t="s">
        <v>146</v>
      </c>
      <c r="G458" s="222"/>
      <c r="H458" s="223" t="s">
        <v>1</v>
      </c>
      <c r="I458" s="225"/>
      <c r="J458" s="222"/>
      <c r="K458" s="222"/>
      <c r="L458" s="226"/>
      <c r="M458" s="227"/>
      <c r="N458" s="228"/>
      <c r="O458" s="228"/>
      <c r="P458" s="228"/>
      <c r="Q458" s="228"/>
      <c r="R458" s="228"/>
      <c r="S458" s="228"/>
      <c r="T458" s="229"/>
      <c r="AT458" s="230" t="s">
        <v>144</v>
      </c>
      <c r="AU458" s="230" t="s">
        <v>81</v>
      </c>
      <c r="AV458" s="11" t="s">
        <v>79</v>
      </c>
      <c r="AW458" s="11" t="s">
        <v>33</v>
      </c>
      <c r="AX458" s="11" t="s">
        <v>72</v>
      </c>
      <c r="AY458" s="230" t="s">
        <v>133</v>
      </c>
    </row>
    <row r="459" s="12" customFormat="1">
      <c r="B459" s="231"/>
      <c r="C459" s="232"/>
      <c r="D459" s="218" t="s">
        <v>144</v>
      </c>
      <c r="E459" s="233" t="s">
        <v>1</v>
      </c>
      <c r="F459" s="234" t="s">
        <v>976</v>
      </c>
      <c r="G459" s="232"/>
      <c r="H459" s="235">
        <v>23.399999999999999</v>
      </c>
      <c r="I459" s="236"/>
      <c r="J459" s="232"/>
      <c r="K459" s="232"/>
      <c r="L459" s="237"/>
      <c r="M459" s="238"/>
      <c r="N459" s="239"/>
      <c r="O459" s="239"/>
      <c r="P459" s="239"/>
      <c r="Q459" s="239"/>
      <c r="R459" s="239"/>
      <c r="S459" s="239"/>
      <c r="T459" s="240"/>
      <c r="AT459" s="241" t="s">
        <v>144</v>
      </c>
      <c r="AU459" s="241" t="s">
        <v>81</v>
      </c>
      <c r="AV459" s="12" t="s">
        <v>81</v>
      </c>
      <c r="AW459" s="12" t="s">
        <v>33</v>
      </c>
      <c r="AX459" s="12" t="s">
        <v>72</v>
      </c>
      <c r="AY459" s="241" t="s">
        <v>133</v>
      </c>
    </row>
    <row r="460" s="12" customFormat="1">
      <c r="B460" s="231"/>
      <c r="C460" s="232"/>
      <c r="D460" s="218" t="s">
        <v>144</v>
      </c>
      <c r="E460" s="233" t="s">
        <v>1</v>
      </c>
      <c r="F460" s="234" t="s">
        <v>977</v>
      </c>
      <c r="G460" s="232"/>
      <c r="H460" s="235">
        <v>396.69999999999999</v>
      </c>
      <c r="I460" s="236"/>
      <c r="J460" s="232"/>
      <c r="K460" s="232"/>
      <c r="L460" s="237"/>
      <c r="M460" s="238"/>
      <c r="N460" s="239"/>
      <c r="O460" s="239"/>
      <c r="P460" s="239"/>
      <c r="Q460" s="239"/>
      <c r="R460" s="239"/>
      <c r="S460" s="239"/>
      <c r="T460" s="240"/>
      <c r="AT460" s="241" t="s">
        <v>144</v>
      </c>
      <c r="AU460" s="241" t="s">
        <v>81</v>
      </c>
      <c r="AV460" s="12" t="s">
        <v>81</v>
      </c>
      <c r="AW460" s="12" t="s">
        <v>33</v>
      </c>
      <c r="AX460" s="12" t="s">
        <v>72</v>
      </c>
      <c r="AY460" s="241" t="s">
        <v>133</v>
      </c>
    </row>
    <row r="461" s="13" customFormat="1">
      <c r="B461" s="242"/>
      <c r="C461" s="243"/>
      <c r="D461" s="218" t="s">
        <v>144</v>
      </c>
      <c r="E461" s="244" t="s">
        <v>1</v>
      </c>
      <c r="F461" s="245" t="s">
        <v>149</v>
      </c>
      <c r="G461" s="243"/>
      <c r="H461" s="246">
        <v>420.09999999999997</v>
      </c>
      <c r="I461" s="247"/>
      <c r="J461" s="243"/>
      <c r="K461" s="243"/>
      <c r="L461" s="248"/>
      <c r="M461" s="249"/>
      <c r="N461" s="250"/>
      <c r="O461" s="250"/>
      <c r="P461" s="250"/>
      <c r="Q461" s="250"/>
      <c r="R461" s="250"/>
      <c r="S461" s="250"/>
      <c r="T461" s="251"/>
      <c r="AT461" s="252" t="s">
        <v>144</v>
      </c>
      <c r="AU461" s="252" t="s">
        <v>81</v>
      </c>
      <c r="AV461" s="13" t="s">
        <v>140</v>
      </c>
      <c r="AW461" s="13" t="s">
        <v>33</v>
      </c>
      <c r="AX461" s="13" t="s">
        <v>79</v>
      </c>
      <c r="AY461" s="252" t="s">
        <v>133</v>
      </c>
    </row>
    <row r="462" s="1" customFormat="1" ht="16.5" customHeight="1">
      <c r="B462" s="37"/>
      <c r="C462" s="206" t="s">
        <v>532</v>
      </c>
      <c r="D462" s="206" t="s">
        <v>135</v>
      </c>
      <c r="E462" s="207" t="s">
        <v>591</v>
      </c>
      <c r="F462" s="208" t="s">
        <v>592</v>
      </c>
      <c r="G462" s="209" t="s">
        <v>138</v>
      </c>
      <c r="H462" s="210">
        <v>700.5</v>
      </c>
      <c r="I462" s="211"/>
      <c r="J462" s="212">
        <f>ROUND(I462*H462,2)</f>
        <v>0</v>
      </c>
      <c r="K462" s="208" t="s">
        <v>139</v>
      </c>
      <c r="L462" s="42"/>
      <c r="M462" s="213" t="s">
        <v>1</v>
      </c>
      <c r="N462" s="214" t="s">
        <v>43</v>
      </c>
      <c r="O462" s="78"/>
      <c r="P462" s="215">
        <f>O462*H462</f>
        <v>0</v>
      </c>
      <c r="Q462" s="215">
        <v>0</v>
      </c>
      <c r="R462" s="215">
        <f>Q462*H462</f>
        <v>0</v>
      </c>
      <c r="S462" s="215">
        <v>0</v>
      </c>
      <c r="T462" s="216">
        <f>S462*H462</f>
        <v>0</v>
      </c>
      <c r="AR462" s="16" t="s">
        <v>140</v>
      </c>
      <c r="AT462" s="16" t="s">
        <v>135</v>
      </c>
      <c r="AU462" s="16" t="s">
        <v>81</v>
      </c>
      <c r="AY462" s="16" t="s">
        <v>133</v>
      </c>
      <c r="BE462" s="217">
        <f>IF(N462="základní",J462,0)</f>
        <v>0</v>
      </c>
      <c r="BF462" s="217">
        <f>IF(N462="snížená",J462,0)</f>
        <v>0</v>
      </c>
      <c r="BG462" s="217">
        <f>IF(N462="zákl. přenesená",J462,0)</f>
        <v>0</v>
      </c>
      <c r="BH462" s="217">
        <f>IF(N462="sníž. přenesená",J462,0)</f>
        <v>0</v>
      </c>
      <c r="BI462" s="217">
        <f>IF(N462="nulová",J462,0)</f>
        <v>0</v>
      </c>
      <c r="BJ462" s="16" t="s">
        <v>79</v>
      </c>
      <c r="BK462" s="217">
        <f>ROUND(I462*H462,2)</f>
        <v>0</v>
      </c>
      <c r="BL462" s="16" t="s">
        <v>140</v>
      </c>
      <c r="BM462" s="16" t="s">
        <v>1166</v>
      </c>
    </row>
    <row r="463" s="1" customFormat="1">
      <c r="B463" s="37"/>
      <c r="C463" s="38"/>
      <c r="D463" s="218" t="s">
        <v>142</v>
      </c>
      <c r="E463" s="38"/>
      <c r="F463" s="219" t="s">
        <v>594</v>
      </c>
      <c r="G463" s="38"/>
      <c r="H463" s="38"/>
      <c r="I463" s="131"/>
      <c r="J463" s="38"/>
      <c r="K463" s="38"/>
      <c r="L463" s="42"/>
      <c r="M463" s="220"/>
      <c r="N463" s="78"/>
      <c r="O463" s="78"/>
      <c r="P463" s="78"/>
      <c r="Q463" s="78"/>
      <c r="R463" s="78"/>
      <c r="S463" s="78"/>
      <c r="T463" s="79"/>
      <c r="AT463" s="16" t="s">
        <v>142</v>
      </c>
      <c r="AU463" s="16" t="s">
        <v>81</v>
      </c>
    </row>
    <row r="464" s="11" customFormat="1">
      <c r="B464" s="221"/>
      <c r="C464" s="222"/>
      <c r="D464" s="218" t="s">
        <v>144</v>
      </c>
      <c r="E464" s="223" t="s">
        <v>1</v>
      </c>
      <c r="F464" s="224" t="s">
        <v>153</v>
      </c>
      <c r="G464" s="222"/>
      <c r="H464" s="223" t="s">
        <v>1</v>
      </c>
      <c r="I464" s="225"/>
      <c r="J464" s="222"/>
      <c r="K464" s="222"/>
      <c r="L464" s="226"/>
      <c r="M464" s="227"/>
      <c r="N464" s="228"/>
      <c r="O464" s="228"/>
      <c r="P464" s="228"/>
      <c r="Q464" s="228"/>
      <c r="R464" s="228"/>
      <c r="S464" s="228"/>
      <c r="T464" s="229"/>
      <c r="AT464" s="230" t="s">
        <v>144</v>
      </c>
      <c r="AU464" s="230" t="s">
        <v>81</v>
      </c>
      <c r="AV464" s="11" t="s">
        <v>79</v>
      </c>
      <c r="AW464" s="11" t="s">
        <v>33</v>
      </c>
      <c r="AX464" s="11" t="s">
        <v>72</v>
      </c>
      <c r="AY464" s="230" t="s">
        <v>133</v>
      </c>
    </row>
    <row r="465" s="12" customFormat="1">
      <c r="B465" s="231"/>
      <c r="C465" s="232"/>
      <c r="D465" s="218" t="s">
        <v>144</v>
      </c>
      <c r="E465" s="233" t="s">
        <v>1</v>
      </c>
      <c r="F465" s="234" t="s">
        <v>978</v>
      </c>
      <c r="G465" s="232"/>
      <c r="H465" s="235">
        <v>618.10000000000002</v>
      </c>
      <c r="I465" s="236"/>
      <c r="J465" s="232"/>
      <c r="K465" s="232"/>
      <c r="L465" s="237"/>
      <c r="M465" s="238"/>
      <c r="N465" s="239"/>
      <c r="O465" s="239"/>
      <c r="P465" s="239"/>
      <c r="Q465" s="239"/>
      <c r="R465" s="239"/>
      <c r="S465" s="239"/>
      <c r="T465" s="240"/>
      <c r="AT465" s="241" t="s">
        <v>144</v>
      </c>
      <c r="AU465" s="241" t="s">
        <v>81</v>
      </c>
      <c r="AV465" s="12" t="s">
        <v>81</v>
      </c>
      <c r="AW465" s="12" t="s">
        <v>33</v>
      </c>
      <c r="AX465" s="12" t="s">
        <v>72</v>
      </c>
      <c r="AY465" s="241" t="s">
        <v>133</v>
      </c>
    </row>
    <row r="466" s="12" customFormat="1">
      <c r="B466" s="231"/>
      <c r="C466" s="232"/>
      <c r="D466" s="218" t="s">
        <v>144</v>
      </c>
      <c r="E466" s="233" t="s">
        <v>1</v>
      </c>
      <c r="F466" s="234" t="s">
        <v>979</v>
      </c>
      <c r="G466" s="232"/>
      <c r="H466" s="235">
        <v>82.400000000000006</v>
      </c>
      <c r="I466" s="236"/>
      <c r="J466" s="232"/>
      <c r="K466" s="232"/>
      <c r="L466" s="237"/>
      <c r="M466" s="238"/>
      <c r="N466" s="239"/>
      <c r="O466" s="239"/>
      <c r="P466" s="239"/>
      <c r="Q466" s="239"/>
      <c r="R466" s="239"/>
      <c r="S466" s="239"/>
      <c r="T466" s="240"/>
      <c r="AT466" s="241" t="s">
        <v>144</v>
      </c>
      <c r="AU466" s="241" t="s">
        <v>81</v>
      </c>
      <c r="AV466" s="12" t="s">
        <v>81</v>
      </c>
      <c r="AW466" s="12" t="s">
        <v>33</v>
      </c>
      <c r="AX466" s="12" t="s">
        <v>72</v>
      </c>
      <c r="AY466" s="241" t="s">
        <v>133</v>
      </c>
    </row>
    <row r="467" s="13" customFormat="1">
      <c r="B467" s="242"/>
      <c r="C467" s="243"/>
      <c r="D467" s="218" t="s">
        <v>144</v>
      </c>
      <c r="E467" s="244" t="s">
        <v>1</v>
      </c>
      <c r="F467" s="245" t="s">
        <v>149</v>
      </c>
      <c r="G467" s="243"/>
      <c r="H467" s="246">
        <v>700.5</v>
      </c>
      <c r="I467" s="247"/>
      <c r="J467" s="243"/>
      <c r="K467" s="243"/>
      <c r="L467" s="248"/>
      <c r="M467" s="249"/>
      <c r="N467" s="250"/>
      <c r="O467" s="250"/>
      <c r="P467" s="250"/>
      <c r="Q467" s="250"/>
      <c r="R467" s="250"/>
      <c r="S467" s="250"/>
      <c r="T467" s="251"/>
      <c r="AT467" s="252" t="s">
        <v>144</v>
      </c>
      <c r="AU467" s="252" t="s">
        <v>81</v>
      </c>
      <c r="AV467" s="13" t="s">
        <v>140</v>
      </c>
      <c r="AW467" s="13" t="s">
        <v>33</v>
      </c>
      <c r="AX467" s="13" t="s">
        <v>79</v>
      </c>
      <c r="AY467" s="252" t="s">
        <v>133</v>
      </c>
    </row>
    <row r="468" s="1" customFormat="1" ht="16.5" customHeight="1">
      <c r="B468" s="37"/>
      <c r="C468" s="206" t="s">
        <v>541</v>
      </c>
      <c r="D468" s="206" t="s">
        <v>135</v>
      </c>
      <c r="E468" s="207" t="s">
        <v>596</v>
      </c>
      <c r="F468" s="208" t="s">
        <v>597</v>
      </c>
      <c r="G468" s="209" t="s">
        <v>138</v>
      </c>
      <c r="H468" s="210">
        <v>420.10000000000002</v>
      </c>
      <c r="I468" s="211"/>
      <c r="J468" s="212">
        <f>ROUND(I468*H468,2)</f>
        <v>0</v>
      </c>
      <c r="K468" s="208" t="s">
        <v>139</v>
      </c>
      <c r="L468" s="42"/>
      <c r="M468" s="213" t="s">
        <v>1</v>
      </c>
      <c r="N468" s="214" t="s">
        <v>43</v>
      </c>
      <c r="O468" s="78"/>
      <c r="P468" s="215">
        <f>O468*H468</f>
        <v>0</v>
      </c>
      <c r="Q468" s="215">
        <v>0</v>
      </c>
      <c r="R468" s="215">
        <f>Q468*H468</f>
        <v>0</v>
      </c>
      <c r="S468" s="215">
        <v>0</v>
      </c>
      <c r="T468" s="216">
        <f>S468*H468</f>
        <v>0</v>
      </c>
      <c r="AR468" s="16" t="s">
        <v>140</v>
      </c>
      <c r="AT468" s="16" t="s">
        <v>135</v>
      </c>
      <c r="AU468" s="16" t="s">
        <v>81</v>
      </c>
      <c r="AY468" s="16" t="s">
        <v>133</v>
      </c>
      <c r="BE468" s="217">
        <f>IF(N468="základní",J468,0)</f>
        <v>0</v>
      </c>
      <c r="BF468" s="217">
        <f>IF(N468="snížená",J468,0)</f>
        <v>0</v>
      </c>
      <c r="BG468" s="217">
        <f>IF(N468="zákl. přenesená",J468,0)</f>
        <v>0</v>
      </c>
      <c r="BH468" s="217">
        <f>IF(N468="sníž. přenesená",J468,0)</f>
        <v>0</v>
      </c>
      <c r="BI468" s="217">
        <f>IF(N468="nulová",J468,0)</f>
        <v>0</v>
      </c>
      <c r="BJ468" s="16" t="s">
        <v>79</v>
      </c>
      <c r="BK468" s="217">
        <f>ROUND(I468*H468,2)</f>
        <v>0</v>
      </c>
      <c r="BL468" s="16" t="s">
        <v>140</v>
      </c>
      <c r="BM468" s="16" t="s">
        <v>1167</v>
      </c>
    </row>
    <row r="469" s="1" customFormat="1">
      <c r="B469" s="37"/>
      <c r="C469" s="38"/>
      <c r="D469" s="218" t="s">
        <v>142</v>
      </c>
      <c r="E469" s="38"/>
      <c r="F469" s="219" t="s">
        <v>599</v>
      </c>
      <c r="G469" s="38"/>
      <c r="H469" s="38"/>
      <c r="I469" s="131"/>
      <c r="J469" s="38"/>
      <c r="K469" s="38"/>
      <c r="L469" s="42"/>
      <c r="M469" s="220"/>
      <c r="N469" s="78"/>
      <c r="O469" s="78"/>
      <c r="P469" s="78"/>
      <c r="Q469" s="78"/>
      <c r="R469" s="78"/>
      <c r="S469" s="78"/>
      <c r="T469" s="79"/>
      <c r="AT469" s="16" t="s">
        <v>142</v>
      </c>
      <c r="AU469" s="16" t="s">
        <v>81</v>
      </c>
    </row>
    <row r="470" s="11" customFormat="1">
      <c r="B470" s="221"/>
      <c r="C470" s="222"/>
      <c r="D470" s="218" t="s">
        <v>144</v>
      </c>
      <c r="E470" s="223" t="s">
        <v>1</v>
      </c>
      <c r="F470" s="224" t="s">
        <v>153</v>
      </c>
      <c r="G470" s="222"/>
      <c r="H470" s="223" t="s">
        <v>1</v>
      </c>
      <c r="I470" s="225"/>
      <c r="J470" s="222"/>
      <c r="K470" s="222"/>
      <c r="L470" s="226"/>
      <c r="M470" s="227"/>
      <c r="N470" s="228"/>
      <c r="O470" s="228"/>
      <c r="P470" s="228"/>
      <c r="Q470" s="228"/>
      <c r="R470" s="228"/>
      <c r="S470" s="228"/>
      <c r="T470" s="229"/>
      <c r="AT470" s="230" t="s">
        <v>144</v>
      </c>
      <c r="AU470" s="230" t="s">
        <v>81</v>
      </c>
      <c r="AV470" s="11" t="s">
        <v>79</v>
      </c>
      <c r="AW470" s="11" t="s">
        <v>33</v>
      </c>
      <c r="AX470" s="11" t="s">
        <v>72</v>
      </c>
      <c r="AY470" s="230" t="s">
        <v>133</v>
      </c>
    </row>
    <row r="471" s="11" customFormat="1">
      <c r="B471" s="221"/>
      <c r="C471" s="222"/>
      <c r="D471" s="218" t="s">
        <v>144</v>
      </c>
      <c r="E471" s="223" t="s">
        <v>1</v>
      </c>
      <c r="F471" s="224" t="s">
        <v>146</v>
      </c>
      <c r="G471" s="222"/>
      <c r="H471" s="223" t="s">
        <v>1</v>
      </c>
      <c r="I471" s="225"/>
      <c r="J471" s="222"/>
      <c r="K471" s="222"/>
      <c r="L471" s="226"/>
      <c r="M471" s="227"/>
      <c r="N471" s="228"/>
      <c r="O471" s="228"/>
      <c r="P471" s="228"/>
      <c r="Q471" s="228"/>
      <c r="R471" s="228"/>
      <c r="S471" s="228"/>
      <c r="T471" s="229"/>
      <c r="AT471" s="230" t="s">
        <v>144</v>
      </c>
      <c r="AU471" s="230" t="s">
        <v>81</v>
      </c>
      <c r="AV471" s="11" t="s">
        <v>79</v>
      </c>
      <c r="AW471" s="11" t="s">
        <v>33</v>
      </c>
      <c r="AX471" s="11" t="s">
        <v>72</v>
      </c>
      <c r="AY471" s="230" t="s">
        <v>133</v>
      </c>
    </row>
    <row r="472" s="12" customFormat="1">
      <c r="B472" s="231"/>
      <c r="C472" s="232"/>
      <c r="D472" s="218" t="s">
        <v>144</v>
      </c>
      <c r="E472" s="233" t="s">
        <v>1</v>
      </c>
      <c r="F472" s="234" t="s">
        <v>976</v>
      </c>
      <c r="G472" s="232"/>
      <c r="H472" s="235">
        <v>23.399999999999999</v>
      </c>
      <c r="I472" s="236"/>
      <c r="J472" s="232"/>
      <c r="K472" s="232"/>
      <c r="L472" s="237"/>
      <c r="M472" s="238"/>
      <c r="N472" s="239"/>
      <c r="O472" s="239"/>
      <c r="P472" s="239"/>
      <c r="Q472" s="239"/>
      <c r="R472" s="239"/>
      <c r="S472" s="239"/>
      <c r="T472" s="240"/>
      <c r="AT472" s="241" t="s">
        <v>144</v>
      </c>
      <c r="AU472" s="241" t="s">
        <v>81</v>
      </c>
      <c r="AV472" s="12" t="s">
        <v>81</v>
      </c>
      <c r="AW472" s="12" t="s">
        <v>33</v>
      </c>
      <c r="AX472" s="12" t="s">
        <v>72</v>
      </c>
      <c r="AY472" s="241" t="s">
        <v>133</v>
      </c>
    </row>
    <row r="473" s="12" customFormat="1">
      <c r="B473" s="231"/>
      <c r="C473" s="232"/>
      <c r="D473" s="218" t="s">
        <v>144</v>
      </c>
      <c r="E473" s="233" t="s">
        <v>1</v>
      </c>
      <c r="F473" s="234" t="s">
        <v>977</v>
      </c>
      <c r="G473" s="232"/>
      <c r="H473" s="235">
        <v>396.69999999999999</v>
      </c>
      <c r="I473" s="236"/>
      <c r="J473" s="232"/>
      <c r="K473" s="232"/>
      <c r="L473" s="237"/>
      <c r="M473" s="238"/>
      <c r="N473" s="239"/>
      <c r="O473" s="239"/>
      <c r="P473" s="239"/>
      <c r="Q473" s="239"/>
      <c r="R473" s="239"/>
      <c r="S473" s="239"/>
      <c r="T473" s="240"/>
      <c r="AT473" s="241" t="s">
        <v>144</v>
      </c>
      <c r="AU473" s="241" t="s">
        <v>81</v>
      </c>
      <c r="AV473" s="12" t="s">
        <v>81</v>
      </c>
      <c r="AW473" s="12" t="s">
        <v>33</v>
      </c>
      <c r="AX473" s="12" t="s">
        <v>72</v>
      </c>
      <c r="AY473" s="241" t="s">
        <v>133</v>
      </c>
    </row>
    <row r="474" s="13" customFormat="1">
      <c r="B474" s="242"/>
      <c r="C474" s="243"/>
      <c r="D474" s="218" t="s">
        <v>144</v>
      </c>
      <c r="E474" s="244" t="s">
        <v>1</v>
      </c>
      <c r="F474" s="245" t="s">
        <v>149</v>
      </c>
      <c r="G474" s="243"/>
      <c r="H474" s="246">
        <v>420.09999999999997</v>
      </c>
      <c r="I474" s="247"/>
      <c r="J474" s="243"/>
      <c r="K474" s="243"/>
      <c r="L474" s="248"/>
      <c r="M474" s="249"/>
      <c r="N474" s="250"/>
      <c r="O474" s="250"/>
      <c r="P474" s="250"/>
      <c r="Q474" s="250"/>
      <c r="R474" s="250"/>
      <c r="S474" s="250"/>
      <c r="T474" s="251"/>
      <c r="AT474" s="252" t="s">
        <v>144</v>
      </c>
      <c r="AU474" s="252" t="s">
        <v>81</v>
      </c>
      <c r="AV474" s="13" t="s">
        <v>140</v>
      </c>
      <c r="AW474" s="13" t="s">
        <v>33</v>
      </c>
      <c r="AX474" s="13" t="s">
        <v>79</v>
      </c>
      <c r="AY474" s="252" t="s">
        <v>133</v>
      </c>
    </row>
    <row r="475" s="1" customFormat="1" ht="16.5" customHeight="1">
      <c r="B475" s="37"/>
      <c r="C475" s="206" t="s">
        <v>547</v>
      </c>
      <c r="D475" s="206" t="s">
        <v>135</v>
      </c>
      <c r="E475" s="207" t="s">
        <v>601</v>
      </c>
      <c r="F475" s="208" t="s">
        <v>602</v>
      </c>
      <c r="G475" s="209" t="s">
        <v>138</v>
      </c>
      <c r="H475" s="210">
        <v>700.5</v>
      </c>
      <c r="I475" s="211"/>
      <c r="J475" s="212">
        <f>ROUND(I475*H475,2)</f>
        <v>0</v>
      </c>
      <c r="K475" s="208" t="s">
        <v>159</v>
      </c>
      <c r="L475" s="42"/>
      <c r="M475" s="213" t="s">
        <v>1</v>
      </c>
      <c r="N475" s="214" t="s">
        <v>43</v>
      </c>
      <c r="O475" s="78"/>
      <c r="P475" s="215">
        <f>O475*H475</f>
        <v>0</v>
      </c>
      <c r="Q475" s="215">
        <v>0.51066</v>
      </c>
      <c r="R475" s="215">
        <f>Q475*H475</f>
        <v>357.71733</v>
      </c>
      <c r="S475" s="215">
        <v>0</v>
      </c>
      <c r="T475" s="216">
        <f>S475*H475</f>
        <v>0</v>
      </c>
      <c r="AR475" s="16" t="s">
        <v>140</v>
      </c>
      <c r="AT475" s="16" t="s">
        <v>135</v>
      </c>
      <c r="AU475" s="16" t="s">
        <v>81</v>
      </c>
      <c r="AY475" s="16" t="s">
        <v>133</v>
      </c>
      <c r="BE475" s="217">
        <f>IF(N475="základní",J475,0)</f>
        <v>0</v>
      </c>
      <c r="BF475" s="217">
        <f>IF(N475="snížená",J475,0)</f>
        <v>0</v>
      </c>
      <c r="BG475" s="217">
        <f>IF(N475="zákl. přenesená",J475,0)</f>
        <v>0</v>
      </c>
      <c r="BH475" s="217">
        <f>IF(N475="sníž. přenesená",J475,0)</f>
        <v>0</v>
      </c>
      <c r="BI475" s="217">
        <f>IF(N475="nulová",J475,0)</f>
        <v>0</v>
      </c>
      <c r="BJ475" s="16" t="s">
        <v>79</v>
      </c>
      <c r="BK475" s="217">
        <f>ROUND(I475*H475,2)</f>
        <v>0</v>
      </c>
      <c r="BL475" s="16" t="s">
        <v>140</v>
      </c>
      <c r="BM475" s="16" t="s">
        <v>1168</v>
      </c>
    </row>
    <row r="476" s="1" customFormat="1">
      <c r="B476" s="37"/>
      <c r="C476" s="38"/>
      <c r="D476" s="218" t="s">
        <v>142</v>
      </c>
      <c r="E476" s="38"/>
      <c r="F476" s="219" t="s">
        <v>602</v>
      </c>
      <c r="G476" s="38"/>
      <c r="H476" s="38"/>
      <c r="I476" s="131"/>
      <c r="J476" s="38"/>
      <c r="K476" s="38"/>
      <c r="L476" s="42"/>
      <c r="M476" s="220"/>
      <c r="N476" s="78"/>
      <c r="O476" s="78"/>
      <c r="P476" s="78"/>
      <c r="Q476" s="78"/>
      <c r="R476" s="78"/>
      <c r="S476" s="78"/>
      <c r="T476" s="79"/>
      <c r="AT476" s="16" t="s">
        <v>142</v>
      </c>
      <c r="AU476" s="16" t="s">
        <v>81</v>
      </c>
    </row>
    <row r="477" s="11" customFormat="1">
      <c r="B477" s="221"/>
      <c r="C477" s="222"/>
      <c r="D477" s="218" t="s">
        <v>144</v>
      </c>
      <c r="E477" s="223" t="s">
        <v>1</v>
      </c>
      <c r="F477" s="224" t="s">
        <v>1169</v>
      </c>
      <c r="G477" s="222"/>
      <c r="H477" s="223" t="s">
        <v>1</v>
      </c>
      <c r="I477" s="225"/>
      <c r="J477" s="222"/>
      <c r="K477" s="222"/>
      <c r="L477" s="226"/>
      <c r="M477" s="227"/>
      <c r="N477" s="228"/>
      <c r="O477" s="228"/>
      <c r="P477" s="228"/>
      <c r="Q477" s="228"/>
      <c r="R477" s="228"/>
      <c r="S477" s="228"/>
      <c r="T477" s="229"/>
      <c r="AT477" s="230" t="s">
        <v>144</v>
      </c>
      <c r="AU477" s="230" t="s">
        <v>81</v>
      </c>
      <c r="AV477" s="11" t="s">
        <v>79</v>
      </c>
      <c r="AW477" s="11" t="s">
        <v>33</v>
      </c>
      <c r="AX477" s="11" t="s">
        <v>72</v>
      </c>
      <c r="AY477" s="230" t="s">
        <v>133</v>
      </c>
    </row>
    <row r="478" s="11" customFormat="1">
      <c r="B478" s="221"/>
      <c r="C478" s="222"/>
      <c r="D478" s="218" t="s">
        <v>144</v>
      </c>
      <c r="E478" s="223" t="s">
        <v>1</v>
      </c>
      <c r="F478" s="224" t="s">
        <v>1170</v>
      </c>
      <c r="G478" s="222"/>
      <c r="H478" s="223" t="s">
        <v>1</v>
      </c>
      <c r="I478" s="225"/>
      <c r="J478" s="222"/>
      <c r="K478" s="222"/>
      <c r="L478" s="226"/>
      <c r="M478" s="227"/>
      <c r="N478" s="228"/>
      <c r="O478" s="228"/>
      <c r="P478" s="228"/>
      <c r="Q478" s="228"/>
      <c r="R478" s="228"/>
      <c r="S478" s="228"/>
      <c r="T478" s="229"/>
      <c r="AT478" s="230" t="s">
        <v>144</v>
      </c>
      <c r="AU478" s="230" t="s">
        <v>81</v>
      </c>
      <c r="AV478" s="11" t="s">
        <v>79</v>
      </c>
      <c r="AW478" s="11" t="s">
        <v>33</v>
      </c>
      <c r="AX478" s="11" t="s">
        <v>72</v>
      </c>
      <c r="AY478" s="230" t="s">
        <v>133</v>
      </c>
    </row>
    <row r="479" s="12" customFormat="1">
      <c r="B479" s="231"/>
      <c r="C479" s="232"/>
      <c r="D479" s="218" t="s">
        <v>144</v>
      </c>
      <c r="E479" s="233" t="s">
        <v>1</v>
      </c>
      <c r="F479" s="234" t="s">
        <v>978</v>
      </c>
      <c r="G479" s="232"/>
      <c r="H479" s="235">
        <v>618.10000000000002</v>
      </c>
      <c r="I479" s="236"/>
      <c r="J479" s="232"/>
      <c r="K479" s="232"/>
      <c r="L479" s="237"/>
      <c r="M479" s="238"/>
      <c r="N479" s="239"/>
      <c r="O479" s="239"/>
      <c r="P479" s="239"/>
      <c r="Q479" s="239"/>
      <c r="R479" s="239"/>
      <c r="S479" s="239"/>
      <c r="T479" s="240"/>
      <c r="AT479" s="241" t="s">
        <v>144</v>
      </c>
      <c r="AU479" s="241" t="s">
        <v>81</v>
      </c>
      <c r="AV479" s="12" t="s">
        <v>81</v>
      </c>
      <c r="AW479" s="12" t="s">
        <v>33</v>
      </c>
      <c r="AX479" s="12" t="s">
        <v>72</v>
      </c>
      <c r="AY479" s="241" t="s">
        <v>133</v>
      </c>
    </row>
    <row r="480" s="12" customFormat="1">
      <c r="B480" s="231"/>
      <c r="C480" s="232"/>
      <c r="D480" s="218" t="s">
        <v>144</v>
      </c>
      <c r="E480" s="233" t="s">
        <v>1</v>
      </c>
      <c r="F480" s="234" t="s">
        <v>979</v>
      </c>
      <c r="G480" s="232"/>
      <c r="H480" s="235">
        <v>82.400000000000006</v>
      </c>
      <c r="I480" s="236"/>
      <c r="J480" s="232"/>
      <c r="K480" s="232"/>
      <c r="L480" s="237"/>
      <c r="M480" s="238"/>
      <c r="N480" s="239"/>
      <c r="O480" s="239"/>
      <c r="P480" s="239"/>
      <c r="Q480" s="239"/>
      <c r="R480" s="239"/>
      <c r="S480" s="239"/>
      <c r="T480" s="240"/>
      <c r="AT480" s="241" t="s">
        <v>144</v>
      </c>
      <c r="AU480" s="241" t="s">
        <v>81</v>
      </c>
      <c r="AV480" s="12" t="s">
        <v>81</v>
      </c>
      <c r="AW480" s="12" t="s">
        <v>33</v>
      </c>
      <c r="AX480" s="12" t="s">
        <v>72</v>
      </c>
      <c r="AY480" s="241" t="s">
        <v>133</v>
      </c>
    </row>
    <row r="481" s="13" customFormat="1">
      <c r="B481" s="242"/>
      <c r="C481" s="243"/>
      <c r="D481" s="218" t="s">
        <v>144</v>
      </c>
      <c r="E481" s="244" t="s">
        <v>1</v>
      </c>
      <c r="F481" s="245" t="s">
        <v>149</v>
      </c>
      <c r="G481" s="243"/>
      <c r="H481" s="246">
        <v>700.5</v>
      </c>
      <c r="I481" s="247"/>
      <c r="J481" s="243"/>
      <c r="K481" s="243"/>
      <c r="L481" s="248"/>
      <c r="M481" s="249"/>
      <c r="N481" s="250"/>
      <c r="O481" s="250"/>
      <c r="P481" s="250"/>
      <c r="Q481" s="250"/>
      <c r="R481" s="250"/>
      <c r="S481" s="250"/>
      <c r="T481" s="251"/>
      <c r="AT481" s="252" t="s">
        <v>144</v>
      </c>
      <c r="AU481" s="252" t="s">
        <v>81</v>
      </c>
      <c r="AV481" s="13" t="s">
        <v>140</v>
      </c>
      <c r="AW481" s="13" t="s">
        <v>33</v>
      </c>
      <c r="AX481" s="13" t="s">
        <v>79</v>
      </c>
      <c r="AY481" s="252" t="s">
        <v>133</v>
      </c>
    </row>
    <row r="482" s="1" customFormat="1" ht="16.5" customHeight="1">
      <c r="B482" s="37"/>
      <c r="C482" s="206" t="s">
        <v>748</v>
      </c>
      <c r="D482" s="206" t="s">
        <v>135</v>
      </c>
      <c r="E482" s="207" t="s">
        <v>605</v>
      </c>
      <c r="F482" s="208" t="s">
        <v>606</v>
      </c>
      <c r="G482" s="209" t="s">
        <v>138</v>
      </c>
      <c r="H482" s="210">
        <v>1540.7000000000001</v>
      </c>
      <c r="I482" s="211"/>
      <c r="J482" s="212">
        <f>ROUND(I482*H482,2)</f>
        <v>0</v>
      </c>
      <c r="K482" s="208" t="s">
        <v>1</v>
      </c>
      <c r="L482" s="42"/>
      <c r="M482" s="213" t="s">
        <v>1</v>
      </c>
      <c r="N482" s="214" t="s">
        <v>43</v>
      </c>
      <c r="O482" s="78"/>
      <c r="P482" s="215">
        <f>O482*H482</f>
        <v>0</v>
      </c>
      <c r="Q482" s="215">
        <v>0.0060099999999999997</v>
      </c>
      <c r="R482" s="215">
        <f>Q482*H482</f>
        <v>9.259606999999999</v>
      </c>
      <c r="S482" s="215">
        <v>0</v>
      </c>
      <c r="T482" s="216">
        <f>S482*H482</f>
        <v>0</v>
      </c>
      <c r="AR482" s="16" t="s">
        <v>140</v>
      </c>
      <c r="AT482" s="16" t="s">
        <v>135</v>
      </c>
      <c r="AU482" s="16" t="s">
        <v>81</v>
      </c>
      <c r="AY482" s="16" t="s">
        <v>133</v>
      </c>
      <c r="BE482" s="217">
        <f>IF(N482="základní",J482,0)</f>
        <v>0</v>
      </c>
      <c r="BF482" s="217">
        <f>IF(N482="snížená",J482,0)</f>
        <v>0</v>
      </c>
      <c r="BG482" s="217">
        <f>IF(N482="zákl. přenesená",J482,0)</f>
        <v>0</v>
      </c>
      <c r="BH482" s="217">
        <f>IF(N482="sníž. přenesená",J482,0)</f>
        <v>0</v>
      </c>
      <c r="BI482" s="217">
        <f>IF(N482="nulová",J482,0)</f>
        <v>0</v>
      </c>
      <c r="BJ482" s="16" t="s">
        <v>79</v>
      </c>
      <c r="BK482" s="217">
        <f>ROUND(I482*H482,2)</f>
        <v>0</v>
      </c>
      <c r="BL482" s="16" t="s">
        <v>140</v>
      </c>
      <c r="BM482" s="16" t="s">
        <v>1171</v>
      </c>
    </row>
    <row r="483" s="1" customFormat="1">
      <c r="B483" s="37"/>
      <c r="C483" s="38"/>
      <c r="D483" s="218" t="s">
        <v>142</v>
      </c>
      <c r="E483" s="38"/>
      <c r="F483" s="219" t="s">
        <v>606</v>
      </c>
      <c r="G483" s="38"/>
      <c r="H483" s="38"/>
      <c r="I483" s="131"/>
      <c r="J483" s="38"/>
      <c r="K483" s="38"/>
      <c r="L483" s="42"/>
      <c r="M483" s="220"/>
      <c r="N483" s="78"/>
      <c r="O483" s="78"/>
      <c r="P483" s="78"/>
      <c r="Q483" s="78"/>
      <c r="R483" s="78"/>
      <c r="S483" s="78"/>
      <c r="T483" s="79"/>
      <c r="AT483" s="16" t="s">
        <v>142</v>
      </c>
      <c r="AU483" s="16" t="s">
        <v>81</v>
      </c>
    </row>
    <row r="484" s="11" customFormat="1">
      <c r="B484" s="221"/>
      <c r="C484" s="222"/>
      <c r="D484" s="218" t="s">
        <v>144</v>
      </c>
      <c r="E484" s="223" t="s">
        <v>1</v>
      </c>
      <c r="F484" s="224" t="s">
        <v>608</v>
      </c>
      <c r="G484" s="222"/>
      <c r="H484" s="223" t="s">
        <v>1</v>
      </c>
      <c r="I484" s="225"/>
      <c r="J484" s="222"/>
      <c r="K484" s="222"/>
      <c r="L484" s="226"/>
      <c r="M484" s="227"/>
      <c r="N484" s="228"/>
      <c r="O484" s="228"/>
      <c r="P484" s="228"/>
      <c r="Q484" s="228"/>
      <c r="R484" s="228"/>
      <c r="S484" s="228"/>
      <c r="T484" s="229"/>
      <c r="AT484" s="230" t="s">
        <v>144</v>
      </c>
      <c r="AU484" s="230" t="s">
        <v>81</v>
      </c>
      <c r="AV484" s="11" t="s">
        <v>79</v>
      </c>
      <c r="AW484" s="11" t="s">
        <v>33</v>
      </c>
      <c r="AX484" s="11" t="s">
        <v>72</v>
      </c>
      <c r="AY484" s="230" t="s">
        <v>133</v>
      </c>
    </row>
    <row r="485" s="11" customFormat="1">
      <c r="B485" s="221"/>
      <c r="C485" s="222"/>
      <c r="D485" s="218" t="s">
        <v>144</v>
      </c>
      <c r="E485" s="223" t="s">
        <v>1</v>
      </c>
      <c r="F485" s="224" t="s">
        <v>609</v>
      </c>
      <c r="G485" s="222"/>
      <c r="H485" s="223" t="s">
        <v>1</v>
      </c>
      <c r="I485" s="225"/>
      <c r="J485" s="222"/>
      <c r="K485" s="222"/>
      <c r="L485" s="226"/>
      <c r="M485" s="227"/>
      <c r="N485" s="228"/>
      <c r="O485" s="228"/>
      <c r="P485" s="228"/>
      <c r="Q485" s="228"/>
      <c r="R485" s="228"/>
      <c r="S485" s="228"/>
      <c r="T485" s="229"/>
      <c r="AT485" s="230" t="s">
        <v>144</v>
      </c>
      <c r="AU485" s="230" t="s">
        <v>81</v>
      </c>
      <c r="AV485" s="11" t="s">
        <v>79</v>
      </c>
      <c r="AW485" s="11" t="s">
        <v>33</v>
      </c>
      <c r="AX485" s="11" t="s">
        <v>72</v>
      </c>
      <c r="AY485" s="230" t="s">
        <v>133</v>
      </c>
    </row>
    <row r="486" s="12" customFormat="1">
      <c r="B486" s="231"/>
      <c r="C486" s="232"/>
      <c r="D486" s="218" t="s">
        <v>144</v>
      </c>
      <c r="E486" s="233" t="s">
        <v>1</v>
      </c>
      <c r="F486" s="234" t="s">
        <v>1172</v>
      </c>
      <c r="G486" s="232"/>
      <c r="H486" s="235">
        <v>46.799999999999997</v>
      </c>
      <c r="I486" s="236"/>
      <c r="J486" s="232"/>
      <c r="K486" s="232"/>
      <c r="L486" s="237"/>
      <c r="M486" s="238"/>
      <c r="N486" s="239"/>
      <c r="O486" s="239"/>
      <c r="P486" s="239"/>
      <c r="Q486" s="239"/>
      <c r="R486" s="239"/>
      <c r="S486" s="239"/>
      <c r="T486" s="240"/>
      <c r="AT486" s="241" t="s">
        <v>144</v>
      </c>
      <c r="AU486" s="241" t="s">
        <v>81</v>
      </c>
      <c r="AV486" s="12" t="s">
        <v>81</v>
      </c>
      <c r="AW486" s="12" t="s">
        <v>33</v>
      </c>
      <c r="AX486" s="12" t="s">
        <v>72</v>
      </c>
      <c r="AY486" s="241" t="s">
        <v>133</v>
      </c>
    </row>
    <row r="487" s="12" customFormat="1">
      <c r="B487" s="231"/>
      <c r="C487" s="232"/>
      <c r="D487" s="218" t="s">
        <v>144</v>
      </c>
      <c r="E487" s="233" t="s">
        <v>1</v>
      </c>
      <c r="F487" s="234" t="s">
        <v>1173</v>
      </c>
      <c r="G487" s="232"/>
      <c r="H487" s="235">
        <v>793.39999999999998</v>
      </c>
      <c r="I487" s="236"/>
      <c r="J487" s="232"/>
      <c r="K487" s="232"/>
      <c r="L487" s="237"/>
      <c r="M487" s="238"/>
      <c r="N487" s="239"/>
      <c r="O487" s="239"/>
      <c r="P487" s="239"/>
      <c r="Q487" s="239"/>
      <c r="R487" s="239"/>
      <c r="S487" s="239"/>
      <c r="T487" s="240"/>
      <c r="AT487" s="241" t="s">
        <v>144</v>
      </c>
      <c r="AU487" s="241" t="s">
        <v>81</v>
      </c>
      <c r="AV487" s="12" t="s">
        <v>81</v>
      </c>
      <c r="AW487" s="12" t="s">
        <v>33</v>
      </c>
      <c r="AX487" s="12" t="s">
        <v>72</v>
      </c>
      <c r="AY487" s="241" t="s">
        <v>133</v>
      </c>
    </row>
    <row r="488" s="11" customFormat="1">
      <c r="B488" s="221"/>
      <c r="C488" s="222"/>
      <c r="D488" s="218" t="s">
        <v>144</v>
      </c>
      <c r="E488" s="223" t="s">
        <v>1</v>
      </c>
      <c r="F488" s="224" t="s">
        <v>611</v>
      </c>
      <c r="G488" s="222"/>
      <c r="H488" s="223" t="s">
        <v>1</v>
      </c>
      <c r="I488" s="225"/>
      <c r="J488" s="222"/>
      <c r="K488" s="222"/>
      <c r="L488" s="226"/>
      <c r="M488" s="227"/>
      <c r="N488" s="228"/>
      <c r="O488" s="228"/>
      <c r="P488" s="228"/>
      <c r="Q488" s="228"/>
      <c r="R488" s="228"/>
      <c r="S488" s="228"/>
      <c r="T488" s="229"/>
      <c r="AT488" s="230" t="s">
        <v>144</v>
      </c>
      <c r="AU488" s="230" t="s">
        <v>81</v>
      </c>
      <c r="AV488" s="11" t="s">
        <v>79</v>
      </c>
      <c r="AW488" s="11" t="s">
        <v>33</v>
      </c>
      <c r="AX488" s="11" t="s">
        <v>72</v>
      </c>
      <c r="AY488" s="230" t="s">
        <v>133</v>
      </c>
    </row>
    <row r="489" s="12" customFormat="1">
      <c r="B489" s="231"/>
      <c r="C489" s="232"/>
      <c r="D489" s="218" t="s">
        <v>144</v>
      </c>
      <c r="E489" s="233" t="s">
        <v>1</v>
      </c>
      <c r="F489" s="234" t="s">
        <v>978</v>
      </c>
      <c r="G489" s="232"/>
      <c r="H489" s="235">
        <v>618.10000000000002</v>
      </c>
      <c r="I489" s="236"/>
      <c r="J489" s="232"/>
      <c r="K489" s="232"/>
      <c r="L489" s="237"/>
      <c r="M489" s="238"/>
      <c r="N489" s="239"/>
      <c r="O489" s="239"/>
      <c r="P489" s="239"/>
      <c r="Q489" s="239"/>
      <c r="R489" s="239"/>
      <c r="S489" s="239"/>
      <c r="T489" s="240"/>
      <c r="AT489" s="241" t="s">
        <v>144</v>
      </c>
      <c r="AU489" s="241" t="s">
        <v>81</v>
      </c>
      <c r="AV489" s="12" t="s">
        <v>81</v>
      </c>
      <c r="AW489" s="12" t="s">
        <v>33</v>
      </c>
      <c r="AX489" s="12" t="s">
        <v>72</v>
      </c>
      <c r="AY489" s="241" t="s">
        <v>133</v>
      </c>
    </row>
    <row r="490" s="12" customFormat="1">
      <c r="B490" s="231"/>
      <c r="C490" s="232"/>
      <c r="D490" s="218" t="s">
        <v>144</v>
      </c>
      <c r="E490" s="233" t="s">
        <v>1</v>
      </c>
      <c r="F490" s="234" t="s">
        <v>979</v>
      </c>
      <c r="G490" s="232"/>
      <c r="H490" s="235">
        <v>82.400000000000006</v>
      </c>
      <c r="I490" s="236"/>
      <c r="J490" s="232"/>
      <c r="K490" s="232"/>
      <c r="L490" s="237"/>
      <c r="M490" s="238"/>
      <c r="N490" s="239"/>
      <c r="O490" s="239"/>
      <c r="P490" s="239"/>
      <c r="Q490" s="239"/>
      <c r="R490" s="239"/>
      <c r="S490" s="239"/>
      <c r="T490" s="240"/>
      <c r="AT490" s="241" t="s">
        <v>144</v>
      </c>
      <c r="AU490" s="241" t="s">
        <v>81</v>
      </c>
      <c r="AV490" s="12" t="s">
        <v>81</v>
      </c>
      <c r="AW490" s="12" t="s">
        <v>33</v>
      </c>
      <c r="AX490" s="12" t="s">
        <v>72</v>
      </c>
      <c r="AY490" s="241" t="s">
        <v>133</v>
      </c>
    </row>
    <row r="491" s="13" customFormat="1">
      <c r="B491" s="242"/>
      <c r="C491" s="243"/>
      <c r="D491" s="218" t="s">
        <v>144</v>
      </c>
      <c r="E491" s="244" t="s">
        <v>1</v>
      </c>
      <c r="F491" s="245" t="s">
        <v>149</v>
      </c>
      <c r="G491" s="243"/>
      <c r="H491" s="246">
        <v>1540.7000000000001</v>
      </c>
      <c r="I491" s="247"/>
      <c r="J491" s="243"/>
      <c r="K491" s="243"/>
      <c r="L491" s="248"/>
      <c r="M491" s="249"/>
      <c r="N491" s="250"/>
      <c r="O491" s="250"/>
      <c r="P491" s="250"/>
      <c r="Q491" s="250"/>
      <c r="R491" s="250"/>
      <c r="S491" s="250"/>
      <c r="T491" s="251"/>
      <c r="AT491" s="252" t="s">
        <v>144</v>
      </c>
      <c r="AU491" s="252" t="s">
        <v>81</v>
      </c>
      <c r="AV491" s="13" t="s">
        <v>140</v>
      </c>
      <c r="AW491" s="13" t="s">
        <v>33</v>
      </c>
      <c r="AX491" s="13" t="s">
        <v>79</v>
      </c>
      <c r="AY491" s="252" t="s">
        <v>133</v>
      </c>
    </row>
    <row r="492" s="1" customFormat="1" ht="16.5" customHeight="1">
      <c r="B492" s="37"/>
      <c r="C492" s="206" t="s">
        <v>753</v>
      </c>
      <c r="D492" s="206" t="s">
        <v>135</v>
      </c>
      <c r="E492" s="207" t="s">
        <v>613</v>
      </c>
      <c r="F492" s="208" t="s">
        <v>614</v>
      </c>
      <c r="G492" s="209" t="s">
        <v>138</v>
      </c>
      <c r="H492" s="210">
        <v>2364.8000000000002</v>
      </c>
      <c r="I492" s="211"/>
      <c r="J492" s="212">
        <f>ROUND(I492*H492,2)</f>
        <v>0</v>
      </c>
      <c r="K492" s="208" t="s">
        <v>615</v>
      </c>
      <c r="L492" s="42"/>
      <c r="M492" s="213" t="s">
        <v>1</v>
      </c>
      <c r="N492" s="214" t="s">
        <v>43</v>
      </c>
      <c r="O492" s="78"/>
      <c r="P492" s="215">
        <f>O492*H492</f>
        <v>0</v>
      </c>
      <c r="Q492" s="215">
        <v>0</v>
      </c>
      <c r="R492" s="215">
        <f>Q492*H492</f>
        <v>0</v>
      </c>
      <c r="S492" s="215">
        <v>0</v>
      </c>
      <c r="T492" s="216">
        <f>S492*H492</f>
        <v>0</v>
      </c>
      <c r="AR492" s="16" t="s">
        <v>140</v>
      </c>
      <c r="AT492" s="16" t="s">
        <v>135</v>
      </c>
      <c r="AU492" s="16" t="s">
        <v>81</v>
      </c>
      <c r="AY492" s="16" t="s">
        <v>133</v>
      </c>
      <c r="BE492" s="217">
        <f>IF(N492="základní",J492,0)</f>
        <v>0</v>
      </c>
      <c r="BF492" s="217">
        <f>IF(N492="snížená",J492,0)</f>
        <v>0</v>
      </c>
      <c r="BG492" s="217">
        <f>IF(N492="zákl. přenesená",J492,0)</f>
        <v>0</v>
      </c>
      <c r="BH492" s="217">
        <f>IF(N492="sníž. přenesená",J492,0)</f>
        <v>0</v>
      </c>
      <c r="BI492" s="217">
        <f>IF(N492="nulová",J492,0)</f>
        <v>0</v>
      </c>
      <c r="BJ492" s="16" t="s">
        <v>79</v>
      </c>
      <c r="BK492" s="217">
        <f>ROUND(I492*H492,2)</f>
        <v>0</v>
      </c>
      <c r="BL492" s="16" t="s">
        <v>140</v>
      </c>
      <c r="BM492" s="16" t="s">
        <v>1174</v>
      </c>
    </row>
    <row r="493" s="1" customFormat="1">
      <c r="B493" s="37"/>
      <c r="C493" s="38"/>
      <c r="D493" s="218" t="s">
        <v>142</v>
      </c>
      <c r="E493" s="38"/>
      <c r="F493" s="219" t="s">
        <v>617</v>
      </c>
      <c r="G493" s="38"/>
      <c r="H493" s="38"/>
      <c r="I493" s="131"/>
      <c r="J493" s="38"/>
      <c r="K493" s="38"/>
      <c r="L493" s="42"/>
      <c r="M493" s="220"/>
      <c r="N493" s="78"/>
      <c r="O493" s="78"/>
      <c r="P493" s="78"/>
      <c r="Q493" s="78"/>
      <c r="R493" s="78"/>
      <c r="S493" s="78"/>
      <c r="T493" s="79"/>
      <c r="AT493" s="16" t="s">
        <v>142</v>
      </c>
      <c r="AU493" s="16" t="s">
        <v>81</v>
      </c>
    </row>
    <row r="494" s="11" customFormat="1">
      <c r="B494" s="221"/>
      <c r="C494" s="222"/>
      <c r="D494" s="218" t="s">
        <v>144</v>
      </c>
      <c r="E494" s="223" t="s">
        <v>1</v>
      </c>
      <c r="F494" s="224" t="s">
        <v>153</v>
      </c>
      <c r="G494" s="222"/>
      <c r="H494" s="223" t="s">
        <v>1</v>
      </c>
      <c r="I494" s="225"/>
      <c r="J494" s="222"/>
      <c r="K494" s="222"/>
      <c r="L494" s="226"/>
      <c r="M494" s="227"/>
      <c r="N494" s="228"/>
      <c r="O494" s="228"/>
      <c r="P494" s="228"/>
      <c r="Q494" s="228"/>
      <c r="R494" s="228"/>
      <c r="S494" s="228"/>
      <c r="T494" s="229"/>
      <c r="AT494" s="230" t="s">
        <v>144</v>
      </c>
      <c r="AU494" s="230" t="s">
        <v>81</v>
      </c>
      <c r="AV494" s="11" t="s">
        <v>79</v>
      </c>
      <c r="AW494" s="11" t="s">
        <v>33</v>
      </c>
      <c r="AX494" s="11" t="s">
        <v>72</v>
      </c>
      <c r="AY494" s="230" t="s">
        <v>133</v>
      </c>
    </row>
    <row r="495" s="11" customFormat="1">
      <c r="B495" s="221"/>
      <c r="C495" s="222"/>
      <c r="D495" s="218" t="s">
        <v>144</v>
      </c>
      <c r="E495" s="223" t="s">
        <v>1</v>
      </c>
      <c r="F495" s="224" t="s">
        <v>146</v>
      </c>
      <c r="G495" s="222"/>
      <c r="H495" s="223" t="s">
        <v>1</v>
      </c>
      <c r="I495" s="225"/>
      <c r="J495" s="222"/>
      <c r="K495" s="222"/>
      <c r="L495" s="226"/>
      <c r="M495" s="227"/>
      <c r="N495" s="228"/>
      <c r="O495" s="228"/>
      <c r="P495" s="228"/>
      <c r="Q495" s="228"/>
      <c r="R495" s="228"/>
      <c r="S495" s="228"/>
      <c r="T495" s="229"/>
      <c r="AT495" s="230" t="s">
        <v>144</v>
      </c>
      <c r="AU495" s="230" t="s">
        <v>81</v>
      </c>
      <c r="AV495" s="11" t="s">
        <v>79</v>
      </c>
      <c r="AW495" s="11" t="s">
        <v>33</v>
      </c>
      <c r="AX495" s="11" t="s">
        <v>72</v>
      </c>
      <c r="AY495" s="230" t="s">
        <v>133</v>
      </c>
    </row>
    <row r="496" s="11" customFormat="1">
      <c r="B496" s="221"/>
      <c r="C496" s="222"/>
      <c r="D496" s="218" t="s">
        <v>144</v>
      </c>
      <c r="E496" s="223" t="s">
        <v>1</v>
      </c>
      <c r="F496" s="224" t="s">
        <v>1169</v>
      </c>
      <c r="G496" s="222"/>
      <c r="H496" s="223" t="s">
        <v>1</v>
      </c>
      <c r="I496" s="225"/>
      <c r="J496" s="222"/>
      <c r="K496" s="222"/>
      <c r="L496" s="226"/>
      <c r="M496" s="227"/>
      <c r="N496" s="228"/>
      <c r="O496" s="228"/>
      <c r="P496" s="228"/>
      <c r="Q496" s="228"/>
      <c r="R496" s="228"/>
      <c r="S496" s="228"/>
      <c r="T496" s="229"/>
      <c r="AT496" s="230" t="s">
        <v>144</v>
      </c>
      <c r="AU496" s="230" t="s">
        <v>81</v>
      </c>
      <c r="AV496" s="11" t="s">
        <v>79</v>
      </c>
      <c r="AW496" s="11" t="s">
        <v>33</v>
      </c>
      <c r="AX496" s="11" t="s">
        <v>72</v>
      </c>
      <c r="AY496" s="230" t="s">
        <v>133</v>
      </c>
    </row>
    <row r="497" s="12" customFormat="1">
      <c r="B497" s="231"/>
      <c r="C497" s="232"/>
      <c r="D497" s="218" t="s">
        <v>144</v>
      </c>
      <c r="E497" s="233" t="s">
        <v>1</v>
      </c>
      <c r="F497" s="234" t="s">
        <v>976</v>
      </c>
      <c r="G497" s="232"/>
      <c r="H497" s="235">
        <v>23.399999999999999</v>
      </c>
      <c r="I497" s="236"/>
      <c r="J497" s="232"/>
      <c r="K497" s="232"/>
      <c r="L497" s="237"/>
      <c r="M497" s="238"/>
      <c r="N497" s="239"/>
      <c r="O497" s="239"/>
      <c r="P497" s="239"/>
      <c r="Q497" s="239"/>
      <c r="R497" s="239"/>
      <c r="S497" s="239"/>
      <c r="T497" s="240"/>
      <c r="AT497" s="241" t="s">
        <v>144</v>
      </c>
      <c r="AU497" s="241" t="s">
        <v>81</v>
      </c>
      <c r="AV497" s="12" t="s">
        <v>81</v>
      </c>
      <c r="AW497" s="12" t="s">
        <v>33</v>
      </c>
      <c r="AX497" s="12" t="s">
        <v>72</v>
      </c>
      <c r="AY497" s="241" t="s">
        <v>133</v>
      </c>
    </row>
    <row r="498" s="12" customFormat="1">
      <c r="B498" s="231"/>
      <c r="C498" s="232"/>
      <c r="D498" s="218" t="s">
        <v>144</v>
      </c>
      <c r="E498" s="233" t="s">
        <v>1</v>
      </c>
      <c r="F498" s="234" t="s">
        <v>977</v>
      </c>
      <c r="G498" s="232"/>
      <c r="H498" s="235">
        <v>396.69999999999999</v>
      </c>
      <c r="I498" s="236"/>
      <c r="J498" s="232"/>
      <c r="K498" s="232"/>
      <c r="L498" s="237"/>
      <c r="M498" s="238"/>
      <c r="N498" s="239"/>
      <c r="O498" s="239"/>
      <c r="P498" s="239"/>
      <c r="Q498" s="239"/>
      <c r="R498" s="239"/>
      <c r="S498" s="239"/>
      <c r="T498" s="240"/>
      <c r="AT498" s="241" t="s">
        <v>144</v>
      </c>
      <c r="AU498" s="241" t="s">
        <v>81</v>
      </c>
      <c r="AV498" s="12" t="s">
        <v>81</v>
      </c>
      <c r="AW498" s="12" t="s">
        <v>33</v>
      </c>
      <c r="AX498" s="12" t="s">
        <v>72</v>
      </c>
      <c r="AY498" s="241" t="s">
        <v>133</v>
      </c>
    </row>
    <row r="499" s="12" customFormat="1">
      <c r="B499" s="231"/>
      <c r="C499" s="232"/>
      <c r="D499" s="218" t="s">
        <v>144</v>
      </c>
      <c r="E499" s="233" t="s">
        <v>1</v>
      </c>
      <c r="F499" s="234" t="s">
        <v>978</v>
      </c>
      <c r="G499" s="232"/>
      <c r="H499" s="235">
        <v>618.10000000000002</v>
      </c>
      <c r="I499" s="236"/>
      <c r="J499" s="232"/>
      <c r="K499" s="232"/>
      <c r="L499" s="237"/>
      <c r="M499" s="238"/>
      <c r="N499" s="239"/>
      <c r="O499" s="239"/>
      <c r="P499" s="239"/>
      <c r="Q499" s="239"/>
      <c r="R499" s="239"/>
      <c r="S499" s="239"/>
      <c r="T499" s="240"/>
      <c r="AT499" s="241" t="s">
        <v>144</v>
      </c>
      <c r="AU499" s="241" t="s">
        <v>81</v>
      </c>
      <c r="AV499" s="12" t="s">
        <v>81</v>
      </c>
      <c r="AW499" s="12" t="s">
        <v>33</v>
      </c>
      <c r="AX499" s="12" t="s">
        <v>72</v>
      </c>
      <c r="AY499" s="241" t="s">
        <v>133</v>
      </c>
    </row>
    <row r="500" s="12" customFormat="1">
      <c r="B500" s="231"/>
      <c r="C500" s="232"/>
      <c r="D500" s="218" t="s">
        <v>144</v>
      </c>
      <c r="E500" s="233" t="s">
        <v>1</v>
      </c>
      <c r="F500" s="234" t="s">
        <v>979</v>
      </c>
      <c r="G500" s="232"/>
      <c r="H500" s="235">
        <v>82.400000000000006</v>
      </c>
      <c r="I500" s="236"/>
      <c r="J500" s="232"/>
      <c r="K500" s="232"/>
      <c r="L500" s="237"/>
      <c r="M500" s="238"/>
      <c r="N500" s="239"/>
      <c r="O500" s="239"/>
      <c r="P500" s="239"/>
      <c r="Q500" s="239"/>
      <c r="R500" s="239"/>
      <c r="S500" s="239"/>
      <c r="T500" s="240"/>
      <c r="AT500" s="241" t="s">
        <v>144</v>
      </c>
      <c r="AU500" s="241" t="s">
        <v>81</v>
      </c>
      <c r="AV500" s="12" t="s">
        <v>81</v>
      </c>
      <c r="AW500" s="12" t="s">
        <v>33</v>
      </c>
      <c r="AX500" s="12" t="s">
        <v>72</v>
      </c>
      <c r="AY500" s="241" t="s">
        <v>133</v>
      </c>
    </row>
    <row r="501" s="14" customFormat="1">
      <c r="B501" s="266"/>
      <c r="C501" s="267"/>
      <c r="D501" s="218" t="s">
        <v>144</v>
      </c>
      <c r="E501" s="268" t="s">
        <v>1</v>
      </c>
      <c r="F501" s="269" t="s">
        <v>1039</v>
      </c>
      <c r="G501" s="267"/>
      <c r="H501" s="270">
        <v>1120.6000000000001</v>
      </c>
      <c r="I501" s="271"/>
      <c r="J501" s="267"/>
      <c r="K501" s="267"/>
      <c r="L501" s="272"/>
      <c r="M501" s="273"/>
      <c r="N501" s="274"/>
      <c r="O501" s="274"/>
      <c r="P501" s="274"/>
      <c r="Q501" s="274"/>
      <c r="R501" s="274"/>
      <c r="S501" s="274"/>
      <c r="T501" s="275"/>
      <c r="AT501" s="276" t="s">
        <v>144</v>
      </c>
      <c r="AU501" s="276" t="s">
        <v>81</v>
      </c>
      <c r="AV501" s="14" t="s">
        <v>156</v>
      </c>
      <c r="AW501" s="14" t="s">
        <v>33</v>
      </c>
      <c r="AX501" s="14" t="s">
        <v>72</v>
      </c>
      <c r="AY501" s="276" t="s">
        <v>133</v>
      </c>
    </row>
    <row r="502" s="12" customFormat="1">
      <c r="B502" s="231"/>
      <c r="C502" s="232"/>
      <c r="D502" s="218" t="s">
        <v>144</v>
      </c>
      <c r="E502" s="233" t="s">
        <v>1</v>
      </c>
      <c r="F502" s="234" t="s">
        <v>976</v>
      </c>
      <c r="G502" s="232"/>
      <c r="H502" s="235">
        <v>23.399999999999999</v>
      </c>
      <c r="I502" s="236"/>
      <c r="J502" s="232"/>
      <c r="K502" s="232"/>
      <c r="L502" s="237"/>
      <c r="M502" s="238"/>
      <c r="N502" s="239"/>
      <c r="O502" s="239"/>
      <c r="P502" s="239"/>
      <c r="Q502" s="239"/>
      <c r="R502" s="239"/>
      <c r="S502" s="239"/>
      <c r="T502" s="240"/>
      <c r="AT502" s="241" t="s">
        <v>144</v>
      </c>
      <c r="AU502" s="241" t="s">
        <v>81</v>
      </c>
      <c r="AV502" s="12" t="s">
        <v>81</v>
      </c>
      <c r="AW502" s="12" t="s">
        <v>33</v>
      </c>
      <c r="AX502" s="12" t="s">
        <v>72</v>
      </c>
      <c r="AY502" s="241" t="s">
        <v>133</v>
      </c>
    </row>
    <row r="503" s="12" customFormat="1">
      <c r="B503" s="231"/>
      <c r="C503" s="232"/>
      <c r="D503" s="218" t="s">
        <v>144</v>
      </c>
      <c r="E503" s="233" t="s">
        <v>1</v>
      </c>
      <c r="F503" s="234" t="s">
        <v>977</v>
      </c>
      <c r="G503" s="232"/>
      <c r="H503" s="235">
        <v>396.69999999999999</v>
      </c>
      <c r="I503" s="236"/>
      <c r="J503" s="232"/>
      <c r="K503" s="232"/>
      <c r="L503" s="237"/>
      <c r="M503" s="238"/>
      <c r="N503" s="239"/>
      <c r="O503" s="239"/>
      <c r="P503" s="239"/>
      <c r="Q503" s="239"/>
      <c r="R503" s="239"/>
      <c r="S503" s="239"/>
      <c r="T503" s="240"/>
      <c r="AT503" s="241" t="s">
        <v>144</v>
      </c>
      <c r="AU503" s="241" t="s">
        <v>81</v>
      </c>
      <c r="AV503" s="12" t="s">
        <v>81</v>
      </c>
      <c r="AW503" s="12" t="s">
        <v>33</v>
      </c>
      <c r="AX503" s="12" t="s">
        <v>72</v>
      </c>
      <c r="AY503" s="241" t="s">
        <v>133</v>
      </c>
    </row>
    <row r="504" s="12" customFormat="1">
      <c r="B504" s="231"/>
      <c r="C504" s="232"/>
      <c r="D504" s="218" t="s">
        <v>144</v>
      </c>
      <c r="E504" s="233" t="s">
        <v>1</v>
      </c>
      <c r="F504" s="234" t="s">
        <v>978</v>
      </c>
      <c r="G504" s="232"/>
      <c r="H504" s="235">
        <v>618.10000000000002</v>
      </c>
      <c r="I504" s="236"/>
      <c r="J504" s="232"/>
      <c r="K504" s="232"/>
      <c r="L504" s="237"/>
      <c r="M504" s="238"/>
      <c r="N504" s="239"/>
      <c r="O504" s="239"/>
      <c r="P504" s="239"/>
      <c r="Q504" s="239"/>
      <c r="R504" s="239"/>
      <c r="S504" s="239"/>
      <c r="T504" s="240"/>
      <c r="AT504" s="241" t="s">
        <v>144</v>
      </c>
      <c r="AU504" s="241" t="s">
        <v>81</v>
      </c>
      <c r="AV504" s="12" t="s">
        <v>81</v>
      </c>
      <c r="AW504" s="12" t="s">
        <v>33</v>
      </c>
      <c r="AX504" s="12" t="s">
        <v>72</v>
      </c>
      <c r="AY504" s="241" t="s">
        <v>133</v>
      </c>
    </row>
    <row r="505" s="12" customFormat="1">
      <c r="B505" s="231"/>
      <c r="C505" s="232"/>
      <c r="D505" s="218" t="s">
        <v>144</v>
      </c>
      <c r="E505" s="233" t="s">
        <v>1</v>
      </c>
      <c r="F505" s="234" t="s">
        <v>991</v>
      </c>
      <c r="G505" s="232"/>
      <c r="H505" s="235">
        <v>206</v>
      </c>
      <c r="I505" s="236"/>
      <c r="J505" s="232"/>
      <c r="K505" s="232"/>
      <c r="L505" s="237"/>
      <c r="M505" s="238"/>
      <c r="N505" s="239"/>
      <c r="O505" s="239"/>
      <c r="P505" s="239"/>
      <c r="Q505" s="239"/>
      <c r="R505" s="239"/>
      <c r="S505" s="239"/>
      <c r="T505" s="240"/>
      <c r="AT505" s="241" t="s">
        <v>144</v>
      </c>
      <c r="AU505" s="241" t="s">
        <v>81</v>
      </c>
      <c r="AV505" s="12" t="s">
        <v>81</v>
      </c>
      <c r="AW505" s="12" t="s">
        <v>33</v>
      </c>
      <c r="AX505" s="12" t="s">
        <v>72</v>
      </c>
      <c r="AY505" s="241" t="s">
        <v>133</v>
      </c>
    </row>
    <row r="506" s="14" customFormat="1">
      <c r="B506" s="266"/>
      <c r="C506" s="267"/>
      <c r="D506" s="218" t="s">
        <v>144</v>
      </c>
      <c r="E506" s="268" t="s">
        <v>1</v>
      </c>
      <c r="F506" s="269" t="s">
        <v>1039</v>
      </c>
      <c r="G506" s="267"/>
      <c r="H506" s="270">
        <v>1244.2000000000001</v>
      </c>
      <c r="I506" s="271"/>
      <c r="J506" s="267"/>
      <c r="K506" s="267"/>
      <c r="L506" s="272"/>
      <c r="M506" s="273"/>
      <c r="N506" s="274"/>
      <c r="O506" s="274"/>
      <c r="P506" s="274"/>
      <c r="Q506" s="274"/>
      <c r="R506" s="274"/>
      <c r="S506" s="274"/>
      <c r="T506" s="275"/>
      <c r="AT506" s="276" t="s">
        <v>144</v>
      </c>
      <c r="AU506" s="276" t="s">
        <v>81</v>
      </c>
      <c r="AV506" s="14" t="s">
        <v>156</v>
      </c>
      <c r="AW506" s="14" t="s">
        <v>33</v>
      </c>
      <c r="AX506" s="14" t="s">
        <v>72</v>
      </c>
      <c r="AY506" s="276" t="s">
        <v>133</v>
      </c>
    </row>
    <row r="507" s="13" customFormat="1">
      <c r="B507" s="242"/>
      <c r="C507" s="243"/>
      <c r="D507" s="218" t="s">
        <v>144</v>
      </c>
      <c r="E507" s="244" t="s">
        <v>1</v>
      </c>
      <c r="F507" s="245" t="s">
        <v>149</v>
      </c>
      <c r="G507" s="243"/>
      <c r="H507" s="246">
        <v>2364.8000000000002</v>
      </c>
      <c r="I507" s="247"/>
      <c r="J507" s="243"/>
      <c r="K507" s="243"/>
      <c r="L507" s="248"/>
      <c r="M507" s="249"/>
      <c r="N507" s="250"/>
      <c r="O507" s="250"/>
      <c r="P507" s="250"/>
      <c r="Q507" s="250"/>
      <c r="R507" s="250"/>
      <c r="S507" s="250"/>
      <c r="T507" s="251"/>
      <c r="AT507" s="252" t="s">
        <v>144</v>
      </c>
      <c r="AU507" s="252" t="s">
        <v>81</v>
      </c>
      <c r="AV507" s="13" t="s">
        <v>140</v>
      </c>
      <c r="AW507" s="13" t="s">
        <v>33</v>
      </c>
      <c r="AX507" s="13" t="s">
        <v>79</v>
      </c>
      <c r="AY507" s="252" t="s">
        <v>133</v>
      </c>
    </row>
    <row r="508" s="1" customFormat="1" ht="16.5" customHeight="1">
      <c r="B508" s="37"/>
      <c r="C508" s="206" t="s">
        <v>553</v>
      </c>
      <c r="D508" s="206" t="s">
        <v>135</v>
      </c>
      <c r="E508" s="207" t="s">
        <v>624</v>
      </c>
      <c r="F508" s="208" t="s">
        <v>625</v>
      </c>
      <c r="G508" s="209" t="s">
        <v>138</v>
      </c>
      <c r="H508" s="210">
        <v>2364.8000000000002</v>
      </c>
      <c r="I508" s="211"/>
      <c r="J508" s="212">
        <f>ROUND(I508*H508,2)</f>
        <v>0</v>
      </c>
      <c r="K508" s="208" t="s">
        <v>159</v>
      </c>
      <c r="L508" s="42"/>
      <c r="M508" s="213" t="s">
        <v>1</v>
      </c>
      <c r="N508" s="214" t="s">
        <v>43</v>
      </c>
      <c r="O508" s="78"/>
      <c r="P508" s="215">
        <f>O508*H508</f>
        <v>0</v>
      </c>
      <c r="Q508" s="215">
        <v>0</v>
      </c>
      <c r="R508" s="215">
        <f>Q508*H508</f>
        <v>0</v>
      </c>
      <c r="S508" s="215">
        <v>0</v>
      </c>
      <c r="T508" s="216">
        <f>S508*H508</f>
        <v>0</v>
      </c>
      <c r="AR508" s="16" t="s">
        <v>140</v>
      </c>
      <c r="AT508" s="16" t="s">
        <v>135</v>
      </c>
      <c r="AU508" s="16" t="s">
        <v>81</v>
      </c>
      <c r="AY508" s="16" t="s">
        <v>133</v>
      </c>
      <c r="BE508" s="217">
        <f>IF(N508="základní",J508,0)</f>
        <v>0</v>
      </c>
      <c r="BF508" s="217">
        <f>IF(N508="snížená",J508,0)</f>
        <v>0</v>
      </c>
      <c r="BG508" s="217">
        <f>IF(N508="zákl. přenesená",J508,0)</f>
        <v>0</v>
      </c>
      <c r="BH508" s="217">
        <f>IF(N508="sníž. přenesená",J508,0)</f>
        <v>0</v>
      </c>
      <c r="BI508" s="217">
        <f>IF(N508="nulová",J508,0)</f>
        <v>0</v>
      </c>
      <c r="BJ508" s="16" t="s">
        <v>79</v>
      </c>
      <c r="BK508" s="217">
        <f>ROUND(I508*H508,2)</f>
        <v>0</v>
      </c>
      <c r="BL508" s="16" t="s">
        <v>140</v>
      </c>
      <c r="BM508" s="16" t="s">
        <v>1175</v>
      </c>
    </row>
    <row r="509" s="1" customFormat="1">
      <c r="B509" s="37"/>
      <c r="C509" s="38"/>
      <c r="D509" s="218" t="s">
        <v>142</v>
      </c>
      <c r="E509" s="38"/>
      <c r="F509" s="219" t="s">
        <v>625</v>
      </c>
      <c r="G509" s="38"/>
      <c r="H509" s="38"/>
      <c r="I509" s="131"/>
      <c r="J509" s="38"/>
      <c r="K509" s="38"/>
      <c r="L509" s="42"/>
      <c r="M509" s="220"/>
      <c r="N509" s="78"/>
      <c r="O509" s="78"/>
      <c r="P509" s="78"/>
      <c r="Q509" s="78"/>
      <c r="R509" s="78"/>
      <c r="S509" s="78"/>
      <c r="T509" s="79"/>
      <c r="AT509" s="16" t="s">
        <v>142</v>
      </c>
      <c r="AU509" s="16" t="s">
        <v>81</v>
      </c>
    </row>
    <row r="510" s="11" customFormat="1">
      <c r="B510" s="221"/>
      <c r="C510" s="222"/>
      <c r="D510" s="218" t="s">
        <v>144</v>
      </c>
      <c r="E510" s="223" t="s">
        <v>1</v>
      </c>
      <c r="F510" s="224" t="s">
        <v>1169</v>
      </c>
      <c r="G510" s="222"/>
      <c r="H510" s="223" t="s">
        <v>1</v>
      </c>
      <c r="I510" s="225"/>
      <c r="J510" s="222"/>
      <c r="K510" s="222"/>
      <c r="L510" s="226"/>
      <c r="M510" s="227"/>
      <c r="N510" s="228"/>
      <c r="O510" s="228"/>
      <c r="P510" s="228"/>
      <c r="Q510" s="228"/>
      <c r="R510" s="228"/>
      <c r="S510" s="228"/>
      <c r="T510" s="229"/>
      <c r="AT510" s="230" t="s">
        <v>144</v>
      </c>
      <c r="AU510" s="230" t="s">
        <v>81</v>
      </c>
      <c r="AV510" s="11" t="s">
        <v>79</v>
      </c>
      <c r="AW510" s="11" t="s">
        <v>33</v>
      </c>
      <c r="AX510" s="11" t="s">
        <v>72</v>
      </c>
      <c r="AY510" s="230" t="s">
        <v>133</v>
      </c>
    </row>
    <row r="511" s="12" customFormat="1">
      <c r="B511" s="231"/>
      <c r="C511" s="232"/>
      <c r="D511" s="218" t="s">
        <v>144</v>
      </c>
      <c r="E511" s="233" t="s">
        <v>1</v>
      </c>
      <c r="F511" s="234" t="s">
        <v>976</v>
      </c>
      <c r="G511" s="232"/>
      <c r="H511" s="235">
        <v>23.399999999999999</v>
      </c>
      <c r="I511" s="236"/>
      <c r="J511" s="232"/>
      <c r="K511" s="232"/>
      <c r="L511" s="237"/>
      <c r="M511" s="238"/>
      <c r="N511" s="239"/>
      <c r="O511" s="239"/>
      <c r="P511" s="239"/>
      <c r="Q511" s="239"/>
      <c r="R511" s="239"/>
      <c r="S511" s="239"/>
      <c r="T511" s="240"/>
      <c r="AT511" s="241" t="s">
        <v>144</v>
      </c>
      <c r="AU511" s="241" t="s">
        <v>81</v>
      </c>
      <c r="AV511" s="12" t="s">
        <v>81</v>
      </c>
      <c r="AW511" s="12" t="s">
        <v>33</v>
      </c>
      <c r="AX511" s="12" t="s">
        <v>72</v>
      </c>
      <c r="AY511" s="241" t="s">
        <v>133</v>
      </c>
    </row>
    <row r="512" s="12" customFormat="1">
      <c r="B512" s="231"/>
      <c r="C512" s="232"/>
      <c r="D512" s="218" t="s">
        <v>144</v>
      </c>
      <c r="E512" s="233" t="s">
        <v>1</v>
      </c>
      <c r="F512" s="234" t="s">
        <v>977</v>
      </c>
      <c r="G512" s="232"/>
      <c r="H512" s="235">
        <v>396.69999999999999</v>
      </c>
      <c r="I512" s="236"/>
      <c r="J512" s="232"/>
      <c r="K512" s="232"/>
      <c r="L512" s="237"/>
      <c r="M512" s="238"/>
      <c r="N512" s="239"/>
      <c r="O512" s="239"/>
      <c r="P512" s="239"/>
      <c r="Q512" s="239"/>
      <c r="R512" s="239"/>
      <c r="S512" s="239"/>
      <c r="T512" s="240"/>
      <c r="AT512" s="241" t="s">
        <v>144</v>
      </c>
      <c r="AU512" s="241" t="s">
        <v>81</v>
      </c>
      <c r="AV512" s="12" t="s">
        <v>81</v>
      </c>
      <c r="AW512" s="12" t="s">
        <v>33</v>
      </c>
      <c r="AX512" s="12" t="s">
        <v>72</v>
      </c>
      <c r="AY512" s="241" t="s">
        <v>133</v>
      </c>
    </row>
    <row r="513" s="12" customFormat="1">
      <c r="B513" s="231"/>
      <c r="C513" s="232"/>
      <c r="D513" s="218" t="s">
        <v>144</v>
      </c>
      <c r="E513" s="233" t="s">
        <v>1</v>
      </c>
      <c r="F513" s="234" t="s">
        <v>978</v>
      </c>
      <c r="G513" s="232"/>
      <c r="H513" s="235">
        <v>618.10000000000002</v>
      </c>
      <c r="I513" s="236"/>
      <c r="J513" s="232"/>
      <c r="K513" s="232"/>
      <c r="L513" s="237"/>
      <c r="M513" s="238"/>
      <c r="N513" s="239"/>
      <c r="O513" s="239"/>
      <c r="P513" s="239"/>
      <c r="Q513" s="239"/>
      <c r="R513" s="239"/>
      <c r="S513" s="239"/>
      <c r="T513" s="240"/>
      <c r="AT513" s="241" t="s">
        <v>144</v>
      </c>
      <c r="AU513" s="241" t="s">
        <v>81</v>
      </c>
      <c r="AV513" s="12" t="s">
        <v>81</v>
      </c>
      <c r="AW513" s="12" t="s">
        <v>33</v>
      </c>
      <c r="AX513" s="12" t="s">
        <v>72</v>
      </c>
      <c r="AY513" s="241" t="s">
        <v>133</v>
      </c>
    </row>
    <row r="514" s="12" customFormat="1">
      <c r="B514" s="231"/>
      <c r="C514" s="232"/>
      <c r="D514" s="218" t="s">
        <v>144</v>
      </c>
      <c r="E514" s="233" t="s">
        <v>1</v>
      </c>
      <c r="F514" s="234" t="s">
        <v>979</v>
      </c>
      <c r="G514" s="232"/>
      <c r="H514" s="235">
        <v>82.400000000000006</v>
      </c>
      <c r="I514" s="236"/>
      <c r="J514" s="232"/>
      <c r="K514" s="232"/>
      <c r="L514" s="237"/>
      <c r="M514" s="238"/>
      <c r="N514" s="239"/>
      <c r="O514" s="239"/>
      <c r="P514" s="239"/>
      <c r="Q514" s="239"/>
      <c r="R514" s="239"/>
      <c r="S514" s="239"/>
      <c r="T514" s="240"/>
      <c r="AT514" s="241" t="s">
        <v>144</v>
      </c>
      <c r="AU514" s="241" t="s">
        <v>81</v>
      </c>
      <c r="AV514" s="12" t="s">
        <v>81</v>
      </c>
      <c r="AW514" s="12" t="s">
        <v>33</v>
      </c>
      <c r="AX514" s="12" t="s">
        <v>72</v>
      </c>
      <c r="AY514" s="241" t="s">
        <v>133</v>
      </c>
    </row>
    <row r="515" s="14" customFormat="1">
      <c r="B515" s="266"/>
      <c r="C515" s="267"/>
      <c r="D515" s="218" t="s">
        <v>144</v>
      </c>
      <c r="E515" s="268" t="s">
        <v>1</v>
      </c>
      <c r="F515" s="269" t="s">
        <v>1039</v>
      </c>
      <c r="G515" s="267"/>
      <c r="H515" s="270">
        <v>1120.6000000000001</v>
      </c>
      <c r="I515" s="271"/>
      <c r="J515" s="267"/>
      <c r="K515" s="267"/>
      <c r="L515" s="272"/>
      <c r="M515" s="273"/>
      <c r="N515" s="274"/>
      <c r="O515" s="274"/>
      <c r="P515" s="274"/>
      <c r="Q515" s="274"/>
      <c r="R515" s="274"/>
      <c r="S515" s="274"/>
      <c r="T515" s="275"/>
      <c r="AT515" s="276" t="s">
        <v>144</v>
      </c>
      <c r="AU515" s="276" t="s">
        <v>81</v>
      </c>
      <c r="AV515" s="14" t="s">
        <v>156</v>
      </c>
      <c r="AW515" s="14" t="s">
        <v>33</v>
      </c>
      <c r="AX515" s="14" t="s">
        <v>72</v>
      </c>
      <c r="AY515" s="276" t="s">
        <v>133</v>
      </c>
    </row>
    <row r="516" s="12" customFormat="1">
      <c r="B516" s="231"/>
      <c r="C516" s="232"/>
      <c r="D516" s="218" t="s">
        <v>144</v>
      </c>
      <c r="E516" s="233" t="s">
        <v>1</v>
      </c>
      <c r="F516" s="234" t="s">
        <v>976</v>
      </c>
      <c r="G516" s="232"/>
      <c r="H516" s="235">
        <v>23.399999999999999</v>
      </c>
      <c r="I516" s="236"/>
      <c r="J516" s="232"/>
      <c r="K516" s="232"/>
      <c r="L516" s="237"/>
      <c r="M516" s="238"/>
      <c r="N516" s="239"/>
      <c r="O516" s="239"/>
      <c r="P516" s="239"/>
      <c r="Q516" s="239"/>
      <c r="R516" s="239"/>
      <c r="S516" s="239"/>
      <c r="T516" s="240"/>
      <c r="AT516" s="241" t="s">
        <v>144</v>
      </c>
      <c r="AU516" s="241" t="s">
        <v>81</v>
      </c>
      <c r="AV516" s="12" t="s">
        <v>81</v>
      </c>
      <c r="AW516" s="12" t="s">
        <v>33</v>
      </c>
      <c r="AX516" s="12" t="s">
        <v>72</v>
      </c>
      <c r="AY516" s="241" t="s">
        <v>133</v>
      </c>
    </row>
    <row r="517" s="12" customFormat="1">
      <c r="B517" s="231"/>
      <c r="C517" s="232"/>
      <c r="D517" s="218" t="s">
        <v>144</v>
      </c>
      <c r="E517" s="233" t="s">
        <v>1</v>
      </c>
      <c r="F517" s="234" t="s">
        <v>977</v>
      </c>
      <c r="G517" s="232"/>
      <c r="H517" s="235">
        <v>396.69999999999999</v>
      </c>
      <c r="I517" s="236"/>
      <c r="J517" s="232"/>
      <c r="K517" s="232"/>
      <c r="L517" s="237"/>
      <c r="M517" s="238"/>
      <c r="N517" s="239"/>
      <c r="O517" s="239"/>
      <c r="P517" s="239"/>
      <c r="Q517" s="239"/>
      <c r="R517" s="239"/>
      <c r="S517" s="239"/>
      <c r="T517" s="240"/>
      <c r="AT517" s="241" t="s">
        <v>144</v>
      </c>
      <c r="AU517" s="241" t="s">
        <v>81</v>
      </c>
      <c r="AV517" s="12" t="s">
        <v>81</v>
      </c>
      <c r="AW517" s="12" t="s">
        <v>33</v>
      </c>
      <c r="AX517" s="12" t="s">
        <v>72</v>
      </c>
      <c r="AY517" s="241" t="s">
        <v>133</v>
      </c>
    </row>
    <row r="518" s="12" customFormat="1">
      <c r="B518" s="231"/>
      <c r="C518" s="232"/>
      <c r="D518" s="218" t="s">
        <v>144</v>
      </c>
      <c r="E518" s="233" t="s">
        <v>1</v>
      </c>
      <c r="F518" s="234" t="s">
        <v>978</v>
      </c>
      <c r="G518" s="232"/>
      <c r="H518" s="235">
        <v>618.10000000000002</v>
      </c>
      <c r="I518" s="236"/>
      <c r="J518" s="232"/>
      <c r="K518" s="232"/>
      <c r="L518" s="237"/>
      <c r="M518" s="238"/>
      <c r="N518" s="239"/>
      <c r="O518" s="239"/>
      <c r="P518" s="239"/>
      <c r="Q518" s="239"/>
      <c r="R518" s="239"/>
      <c r="S518" s="239"/>
      <c r="T518" s="240"/>
      <c r="AT518" s="241" t="s">
        <v>144</v>
      </c>
      <c r="AU518" s="241" t="s">
        <v>81</v>
      </c>
      <c r="AV518" s="12" t="s">
        <v>81</v>
      </c>
      <c r="AW518" s="12" t="s">
        <v>33</v>
      </c>
      <c r="AX518" s="12" t="s">
        <v>72</v>
      </c>
      <c r="AY518" s="241" t="s">
        <v>133</v>
      </c>
    </row>
    <row r="519" s="12" customFormat="1">
      <c r="B519" s="231"/>
      <c r="C519" s="232"/>
      <c r="D519" s="218" t="s">
        <v>144</v>
      </c>
      <c r="E519" s="233" t="s">
        <v>1</v>
      </c>
      <c r="F519" s="234" t="s">
        <v>991</v>
      </c>
      <c r="G519" s="232"/>
      <c r="H519" s="235">
        <v>206</v>
      </c>
      <c r="I519" s="236"/>
      <c r="J519" s="232"/>
      <c r="K519" s="232"/>
      <c r="L519" s="237"/>
      <c r="M519" s="238"/>
      <c r="N519" s="239"/>
      <c r="O519" s="239"/>
      <c r="P519" s="239"/>
      <c r="Q519" s="239"/>
      <c r="R519" s="239"/>
      <c r="S519" s="239"/>
      <c r="T519" s="240"/>
      <c r="AT519" s="241" t="s">
        <v>144</v>
      </c>
      <c r="AU519" s="241" t="s">
        <v>81</v>
      </c>
      <c r="AV519" s="12" t="s">
        <v>81</v>
      </c>
      <c r="AW519" s="12" t="s">
        <v>33</v>
      </c>
      <c r="AX519" s="12" t="s">
        <v>72</v>
      </c>
      <c r="AY519" s="241" t="s">
        <v>133</v>
      </c>
    </row>
    <row r="520" s="14" customFormat="1">
      <c r="B520" s="266"/>
      <c r="C520" s="267"/>
      <c r="D520" s="218" t="s">
        <v>144</v>
      </c>
      <c r="E520" s="268" t="s">
        <v>1</v>
      </c>
      <c r="F520" s="269" t="s">
        <v>1039</v>
      </c>
      <c r="G520" s="267"/>
      <c r="H520" s="270">
        <v>1244.2000000000001</v>
      </c>
      <c r="I520" s="271"/>
      <c r="J520" s="267"/>
      <c r="K520" s="267"/>
      <c r="L520" s="272"/>
      <c r="M520" s="273"/>
      <c r="N520" s="274"/>
      <c r="O520" s="274"/>
      <c r="P520" s="274"/>
      <c r="Q520" s="274"/>
      <c r="R520" s="274"/>
      <c r="S520" s="274"/>
      <c r="T520" s="275"/>
      <c r="AT520" s="276" t="s">
        <v>144</v>
      </c>
      <c r="AU520" s="276" t="s">
        <v>81</v>
      </c>
      <c r="AV520" s="14" t="s">
        <v>156</v>
      </c>
      <c r="AW520" s="14" t="s">
        <v>33</v>
      </c>
      <c r="AX520" s="14" t="s">
        <v>72</v>
      </c>
      <c r="AY520" s="276" t="s">
        <v>133</v>
      </c>
    </row>
    <row r="521" s="13" customFormat="1">
      <c r="B521" s="242"/>
      <c r="C521" s="243"/>
      <c r="D521" s="218" t="s">
        <v>144</v>
      </c>
      <c r="E521" s="244" t="s">
        <v>1</v>
      </c>
      <c r="F521" s="245" t="s">
        <v>149</v>
      </c>
      <c r="G521" s="243"/>
      <c r="H521" s="246">
        <v>2364.8000000000002</v>
      </c>
      <c r="I521" s="247"/>
      <c r="J521" s="243"/>
      <c r="K521" s="243"/>
      <c r="L521" s="248"/>
      <c r="M521" s="249"/>
      <c r="N521" s="250"/>
      <c r="O521" s="250"/>
      <c r="P521" s="250"/>
      <c r="Q521" s="250"/>
      <c r="R521" s="250"/>
      <c r="S521" s="250"/>
      <c r="T521" s="251"/>
      <c r="AT521" s="252" t="s">
        <v>144</v>
      </c>
      <c r="AU521" s="252" t="s">
        <v>81</v>
      </c>
      <c r="AV521" s="13" t="s">
        <v>140</v>
      </c>
      <c r="AW521" s="13" t="s">
        <v>33</v>
      </c>
      <c r="AX521" s="13" t="s">
        <v>79</v>
      </c>
      <c r="AY521" s="252" t="s">
        <v>133</v>
      </c>
    </row>
    <row r="522" s="10" customFormat="1" ht="22.8" customHeight="1">
      <c r="B522" s="190"/>
      <c r="C522" s="191"/>
      <c r="D522" s="192" t="s">
        <v>71</v>
      </c>
      <c r="E522" s="204" t="s">
        <v>188</v>
      </c>
      <c r="F522" s="204" t="s">
        <v>632</v>
      </c>
      <c r="G522" s="191"/>
      <c r="H522" s="191"/>
      <c r="I522" s="194"/>
      <c r="J522" s="205">
        <f>BK522</f>
        <v>0</v>
      </c>
      <c r="K522" s="191"/>
      <c r="L522" s="196"/>
      <c r="M522" s="197"/>
      <c r="N522" s="198"/>
      <c r="O522" s="198"/>
      <c r="P522" s="199">
        <f>SUM(P523:P569)</f>
        <v>0</v>
      </c>
      <c r="Q522" s="198"/>
      <c r="R522" s="199">
        <f>SUM(R523:R569)</f>
        <v>156.33368299999998</v>
      </c>
      <c r="S522" s="198"/>
      <c r="T522" s="200">
        <f>SUM(T523:T569)</f>
        <v>0</v>
      </c>
      <c r="AR522" s="201" t="s">
        <v>79</v>
      </c>
      <c r="AT522" s="202" t="s">
        <v>71</v>
      </c>
      <c r="AU522" s="202" t="s">
        <v>79</v>
      </c>
      <c r="AY522" s="201" t="s">
        <v>133</v>
      </c>
      <c r="BK522" s="203">
        <f>SUM(BK523:BK569)</f>
        <v>0</v>
      </c>
    </row>
    <row r="523" s="1" customFormat="1" ht="16.5" customHeight="1">
      <c r="B523" s="37"/>
      <c r="C523" s="206" t="s">
        <v>561</v>
      </c>
      <c r="D523" s="206" t="s">
        <v>135</v>
      </c>
      <c r="E523" s="207" t="s">
        <v>1176</v>
      </c>
      <c r="F523" s="208" t="s">
        <v>1177</v>
      </c>
      <c r="G523" s="209" t="s">
        <v>196</v>
      </c>
      <c r="H523" s="210">
        <v>2.8999999999999999</v>
      </c>
      <c r="I523" s="211"/>
      <c r="J523" s="212">
        <f>ROUND(I523*H523,2)</f>
        <v>0</v>
      </c>
      <c r="K523" s="208" t="s">
        <v>139</v>
      </c>
      <c r="L523" s="42"/>
      <c r="M523" s="213" t="s">
        <v>1</v>
      </c>
      <c r="N523" s="214" t="s">
        <v>43</v>
      </c>
      <c r="O523" s="78"/>
      <c r="P523" s="215">
        <f>O523*H523</f>
        <v>0</v>
      </c>
      <c r="Q523" s="215">
        <v>0.00054000000000000001</v>
      </c>
      <c r="R523" s="215">
        <f>Q523*H523</f>
        <v>0.0015659999999999999</v>
      </c>
      <c r="S523" s="215">
        <v>0</v>
      </c>
      <c r="T523" s="216">
        <f>S523*H523</f>
        <v>0</v>
      </c>
      <c r="AR523" s="16" t="s">
        <v>659</v>
      </c>
      <c r="AT523" s="16" t="s">
        <v>135</v>
      </c>
      <c r="AU523" s="16" t="s">
        <v>81</v>
      </c>
      <c r="AY523" s="16" t="s">
        <v>133</v>
      </c>
      <c r="BE523" s="217">
        <f>IF(N523="základní",J523,0)</f>
        <v>0</v>
      </c>
      <c r="BF523" s="217">
        <f>IF(N523="snížená",J523,0)</f>
        <v>0</v>
      </c>
      <c r="BG523" s="217">
        <f>IF(N523="zákl. přenesená",J523,0)</f>
        <v>0</v>
      </c>
      <c r="BH523" s="217">
        <f>IF(N523="sníž. přenesená",J523,0)</f>
        <v>0</v>
      </c>
      <c r="BI523" s="217">
        <f>IF(N523="nulová",J523,0)</f>
        <v>0</v>
      </c>
      <c r="BJ523" s="16" t="s">
        <v>79</v>
      </c>
      <c r="BK523" s="217">
        <f>ROUND(I523*H523,2)</f>
        <v>0</v>
      </c>
      <c r="BL523" s="16" t="s">
        <v>659</v>
      </c>
      <c r="BM523" s="16" t="s">
        <v>1178</v>
      </c>
    </row>
    <row r="524" s="1" customFormat="1">
      <c r="B524" s="37"/>
      <c r="C524" s="38"/>
      <c r="D524" s="218" t="s">
        <v>142</v>
      </c>
      <c r="E524" s="38"/>
      <c r="F524" s="219" t="s">
        <v>1179</v>
      </c>
      <c r="G524" s="38"/>
      <c r="H524" s="38"/>
      <c r="I524" s="131"/>
      <c r="J524" s="38"/>
      <c r="K524" s="38"/>
      <c r="L524" s="42"/>
      <c r="M524" s="220"/>
      <c r="N524" s="78"/>
      <c r="O524" s="78"/>
      <c r="P524" s="78"/>
      <c r="Q524" s="78"/>
      <c r="R524" s="78"/>
      <c r="S524" s="78"/>
      <c r="T524" s="79"/>
      <c r="AT524" s="16" t="s">
        <v>142</v>
      </c>
      <c r="AU524" s="16" t="s">
        <v>81</v>
      </c>
    </row>
    <row r="525" s="1" customFormat="1" ht="16.5" customHeight="1">
      <c r="B525" s="37"/>
      <c r="C525" s="253" t="s">
        <v>572</v>
      </c>
      <c r="D525" s="253" t="s">
        <v>499</v>
      </c>
      <c r="E525" s="254" t="s">
        <v>1180</v>
      </c>
      <c r="F525" s="255" t="s">
        <v>1181</v>
      </c>
      <c r="G525" s="256" t="s">
        <v>196</v>
      </c>
      <c r="H525" s="257">
        <v>2.8999999999999999</v>
      </c>
      <c r="I525" s="258"/>
      <c r="J525" s="259">
        <f>ROUND(I525*H525,2)</f>
        <v>0</v>
      </c>
      <c r="K525" s="255" t="s">
        <v>1</v>
      </c>
      <c r="L525" s="260"/>
      <c r="M525" s="261" t="s">
        <v>1</v>
      </c>
      <c r="N525" s="262" t="s">
        <v>43</v>
      </c>
      <c r="O525" s="78"/>
      <c r="P525" s="215">
        <f>O525*H525</f>
        <v>0</v>
      </c>
      <c r="Q525" s="215">
        <v>0.00447</v>
      </c>
      <c r="R525" s="215">
        <f>Q525*H525</f>
        <v>0.012962999999999999</v>
      </c>
      <c r="S525" s="215">
        <v>0</v>
      </c>
      <c r="T525" s="216">
        <f>S525*H525</f>
        <v>0</v>
      </c>
      <c r="AR525" s="16" t="s">
        <v>188</v>
      </c>
      <c r="AT525" s="16" t="s">
        <v>499</v>
      </c>
      <c r="AU525" s="16" t="s">
        <v>81</v>
      </c>
      <c r="AY525" s="16" t="s">
        <v>133</v>
      </c>
      <c r="BE525" s="217">
        <f>IF(N525="základní",J525,0)</f>
        <v>0</v>
      </c>
      <c r="BF525" s="217">
        <f>IF(N525="snížená",J525,0)</f>
        <v>0</v>
      </c>
      <c r="BG525" s="217">
        <f>IF(N525="zákl. přenesená",J525,0)</f>
        <v>0</v>
      </c>
      <c r="BH525" s="217">
        <f>IF(N525="sníž. přenesená",J525,0)</f>
        <v>0</v>
      </c>
      <c r="BI525" s="217">
        <f>IF(N525="nulová",J525,0)</f>
        <v>0</v>
      </c>
      <c r="BJ525" s="16" t="s">
        <v>79</v>
      </c>
      <c r="BK525" s="217">
        <f>ROUND(I525*H525,2)</f>
        <v>0</v>
      </c>
      <c r="BL525" s="16" t="s">
        <v>140</v>
      </c>
      <c r="BM525" s="16" t="s">
        <v>1182</v>
      </c>
    </row>
    <row r="526" s="1" customFormat="1">
      <c r="B526" s="37"/>
      <c r="C526" s="38"/>
      <c r="D526" s="218" t="s">
        <v>142</v>
      </c>
      <c r="E526" s="38"/>
      <c r="F526" s="219" t="s">
        <v>1183</v>
      </c>
      <c r="G526" s="38"/>
      <c r="H526" s="38"/>
      <c r="I526" s="131"/>
      <c r="J526" s="38"/>
      <c r="K526" s="38"/>
      <c r="L526" s="42"/>
      <c r="M526" s="220"/>
      <c r="N526" s="78"/>
      <c r="O526" s="78"/>
      <c r="P526" s="78"/>
      <c r="Q526" s="78"/>
      <c r="R526" s="78"/>
      <c r="S526" s="78"/>
      <c r="T526" s="79"/>
      <c r="AT526" s="16" t="s">
        <v>142</v>
      </c>
      <c r="AU526" s="16" t="s">
        <v>81</v>
      </c>
    </row>
    <row r="527" s="1" customFormat="1" ht="16.5" customHeight="1">
      <c r="B527" s="37"/>
      <c r="C527" s="206" t="s">
        <v>578</v>
      </c>
      <c r="D527" s="206" t="s">
        <v>135</v>
      </c>
      <c r="E527" s="207" t="s">
        <v>788</v>
      </c>
      <c r="F527" s="208" t="s">
        <v>789</v>
      </c>
      <c r="G527" s="209" t="s">
        <v>636</v>
      </c>
      <c r="H527" s="210">
        <v>18</v>
      </c>
      <c r="I527" s="211"/>
      <c r="J527" s="212">
        <f>ROUND(I527*H527,2)</f>
        <v>0</v>
      </c>
      <c r="K527" s="208" t="s">
        <v>790</v>
      </c>
      <c r="L527" s="42"/>
      <c r="M527" s="213" t="s">
        <v>1</v>
      </c>
      <c r="N527" s="214" t="s">
        <v>43</v>
      </c>
      <c r="O527" s="78"/>
      <c r="P527" s="215">
        <f>O527*H527</f>
        <v>0</v>
      </c>
      <c r="Q527" s="215">
        <v>0.088319999999999996</v>
      </c>
      <c r="R527" s="215">
        <f>Q527*H527</f>
        <v>1.5897599999999998</v>
      </c>
      <c r="S527" s="215">
        <v>0</v>
      </c>
      <c r="T527" s="216">
        <f>S527*H527</f>
        <v>0</v>
      </c>
      <c r="AR527" s="16" t="s">
        <v>140</v>
      </c>
      <c r="AT527" s="16" t="s">
        <v>135</v>
      </c>
      <c r="AU527" s="16" t="s">
        <v>81</v>
      </c>
      <c r="AY527" s="16" t="s">
        <v>133</v>
      </c>
      <c r="BE527" s="217">
        <f>IF(N527="základní",J527,0)</f>
        <v>0</v>
      </c>
      <c r="BF527" s="217">
        <f>IF(N527="snížená",J527,0)</f>
        <v>0</v>
      </c>
      <c r="BG527" s="217">
        <f>IF(N527="zákl. přenesená",J527,0)</f>
        <v>0</v>
      </c>
      <c r="BH527" s="217">
        <f>IF(N527="sníž. přenesená",J527,0)</f>
        <v>0</v>
      </c>
      <c r="BI527" s="217">
        <f>IF(N527="nulová",J527,0)</f>
        <v>0</v>
      </c>
      <c r="BJ527" s="16" t="s">
        <v>79</v>
      </c>
      <c r="BK527" s="217">
        <f>ROUND(I527*H527,2)</f>
        <v>0</v>
      </c>
      <c r="BL527" s="16" t="s">
        <v>140</v>
      </c>
      <c r="BM527" s="16" t="s">
        <v>1184</v>
      </c>
    </row>
    <row r="528" s="1" customFormat="1">
      <c r="B528" s="37"/>
      <c r="C528" s="38"/>
      <c r="D528" s="218" t="s">
        <v>142</v>
      </c>
      <c r="E528" s="38"/>
      <c r="F528" s="219" t="s">
        <v>792</v>
      </c>
      <c r="G528" s="38"/>
      <c r="H528" s="38"/>
      <c r="I528" s="131"/>
      <c r="J528" s="38"/>
      <c r="K528" s="38"/>
      <c r="L528" s="42"/>
      <c r="M528" s="220"/>
      <c r="N528" s="78"/>
      <c r="O528" s="78"/>
      <c r="P528" s="78"/>
      <c r="Q528" s="78"/>
      <c r="R528" s="78"/>
      <c r="S528" s="78"/>
      <c r="T528" s="79"/>
      <c r="AT528" s="16" t="s">
        <v>142</v>
      </c>
      <c r="AU528" s="16" t="s">
        <v>81</v>
      </c>
    </row>
    <row r="529" s="1" customFormat="1" ht="16.5" customHeight="1">
      <c r="B529" s="37"/>
      <c r="C529" s="206" t="s">
        <v>584</v>
      </c>
      <c r="D529" s="206" t="s">
        <v>135</v>
      </c>
      <c r="E529" s="207" t="s">
        <v>794</v>
      </c>
      <c r="F529" s="208" t="s">
        <v>795</v>
      </c>
      <c r="G529" s="209" t="s">
        <v>636</v>
      </c>
      <c r="H529" s="210">
        <v>12</v>
      </c>
      <c r="I529" s="211"/>
      <c r="J529" s="212">
        <f>ROUND(I529*H529,2)</f>
        <v>0</v>
      </c>
      <c r="K529" s="208" t="s">
        <v>790</v>
      </c>
      <c r="L529" s="42"/>
      <c r="M529" s="213" t="s">
        <v>1</v>
      </c>
      <c r="N529" s="214" t="s">
        <v>43</v>
      </c>
      <c r="O529" s="78"/>
      <c r="P529" s="215">
        <f>O529*H529</f>
        <v>0</v>
      </c>
      <c r="Q529" s="215">
        <v>0.17663999999999999</v>
      </c>
      <c r="R529" s="215">
        <f>Q529*H529</f>
        <v>2.1196799999999998</v>
      </c>
      <c r="S529" s="215">
        <v>0</v>
      </c>
      <c r="T529" s="216">
        <f>S529*H529</f>
        <v>0</v>
      </c>
      <c r="AR529" s="16" t="s">
        <v>140</v>
      </c>
      <c r="AT529" s="16" t="s">
        <v>135</v>
      </c>
      <c r="AU529" s="16" t="s">
        <v>81</v>
      </c>
      <c r="AY529" s="16" t="s">
        <v>133</v>
      </c>
      <c r="BE529" s="217">
        <f>IF(N529="základní",J529,0)</f>
        <v>0</v>
      </c>
      <c r="BF529" s="217">
        <f>IF(N529="snížená",J529,0)</f>
        <v>0</v>
      </c>
      <c r="BG529" s="217">
        <f>IF(N529="zákl. přenesená",J529,0)</f>
        <v>0</v>
      </c>
      <c r="BH529" s="217">
        <f>IF(N529="sníž. přenesená",J529,0)</f>
        <v>0</v>
      </c>
      <c r="BI529" s="217">
        <f>IF(N529="nulová",J529,0)</f>
        <v>0</v>
      </c>
      <c r="BJ529" s="16" t="s">
        <v>79</v>
      </c>
      <c r="BK529" s="217">
        <f>ROUND(I529*H529,2)</f>
        <v>0</v>
      </c>
      <c r="BL529" s="16" t="s">
        <v>140</v>
      </c>
      <c r="BM529" s="16" t="s">
        <v>1185</v>
      </c>
    </row>
    <row r="530" s="1" customFormat="1">
      <c r="B530" s="37"/>
      <c r="C530" s="38"/>
      <c r="D530" s="218" t="s">
        <v>142</v>
      </c>
      <c r="E530" s="38"/>
      <c r="F530" s="219" t="s">
        <v>797</v>
      </c>
      <c r="G530" s="38"/>
      <c r="H530" s="38"/>
      <c r="I530" s="131"/>
      <c r="J530" s="38"/>
      <c r="K530" s="38"/>
      <c r="L530" s="42"/>
      <c r="M530" s="220"/>
      <c r="N530" s="78"/>
      <c r="O530" s="78"/>
      <c r="P530" s="78"/>
      <c r="Q530" s="78"/>
      <c r="R530" s="78"/>
      <c r="S530" s="78"/>
      <c r="T530" s="79"/>
      <c r="AT530" s="16" t="s">
        <v>142</v>
      </c>
      <c r="AU530" s="16" t="s">
        <v>81</v>
      </c>
    </row>
    <row r="531" s="1" customFormat="1" ht="16.5" customHeight="1">
      <c r="B531" s="37"/>
      <c r="C531" s="206" t="s">
        <v>590</v>
      </c>
      <c r="D531" s="206" t="s">
        <v>135</v>
      </c>
      <c r="E531" s="207" t="s">
        <v>799</v>
      </c>
      <c r="F531" s="208" t="s">
        <v>800</v>
      </c>
      <c r="G531" s="209" t="s">
        <v>636</v>
      </c>
      <c r="H531" s="210">
        <v>9</v>
      </c>
      <c r="I531" s="211"/>
      <c r="J531" s="212">
        <f>ROUND(I531*H531,2)</f>
        <v>0</v>
      </c>
      <c r="K531" s="208" t="s">
        <v>790</v>
      </c>
      <c r="L531" s="42"/>
      <c r="M531" s="213" t="s">
        <v>1</v>
      </c>
      <c r="N531" s="214" t="s">
        <v>43</v>
      </c>
      <c r="O531" s="78"/>
      <c r="P531" s="215">
        <f>O531*H531</f>
        <v>0</v>
      </c>
      <c r="Q531" s="215">
        <v>0.26495999999999997</v>
      </c>
      <c r="R531" s="215">
        <f>Q531*H531</f>
        <v>2.3846399999999996</v>
      </c>
      <c r="S531" s="215">
        <v>0</v>
      </c>
      <c r="T531" s="216">
        <f>S531*H531</f>
        <v>0</v>
      </c>
      <c r="AR531" s="16" t="s">
        <v>140</v>
      </c>
      <c r="AT531" s="16" t="s">
        <v>135</v>
      </c>
      <c r="AU531" s="16" t="s">
        <v>81</v>
      </c>
      <c r="AY531" s="16" t="s">
        <v>133</v>
      </c>
      <c r="BE531" s="217">
        <f>IF(N531="základní",J531,0)</f>
        <v>0</v>
      </c>
      <c r="BF531" s="217">
        <f>IF(N531="snížená",J531,0)</f>
        <v>0</v>
      </c>
      <c r="BG531" s="217">
        <f>IF(N531="zákl. přenesená",J531,0)</f>
        <v>0</v>
      </c>
      <c r="BH531" s="217">
        <f>IF(N531="sníž. přenesená",J531,0)</f>
        <v>0</v>
      </c>
      <c r="BI531" s="217">
        <f>IF(N531="nulová",J531,0)</f>
        <v>0</v>
      </c>
      <c r="BJ531" s="16" t="s">
        <v>79</v>
      </c>
      <c r="BK531" s="217">
        <f>ROUND(I531*H531,2)</f>
        <v>0</v>
      </c>
      <c r="BL531" s="16" t="s">
        <v>140</v>
      </c>
      <c r="BM531" s="16" t="s">
        <v>1186</v>
      </c>
    </row>
    <row r="532" s="1" customFormat="1">
      <c r="B532" s="37"/>
      <c r="C532" s="38"/>
      <c r="D532" s="218" t="s">
        <v>142</v>
      </c>
      <c r="E532" s="38"/>
      <c r="F532" s="219" t="s">
        <v>802</v>
      </c>
      <c r="G532" s="38"/>
      <c r="H532" s="38"/>
      <c r="I532" s="131"/>
      <c r="J532" s="38"/>
      <c r="K532" s="38"/>
      <c r="L532" s="42"/>
      <c r="M532" s="220"/>
      <c r="N532" s="78"/>
      <c r="O532" s="78"/>
      <c r="P532" s="78"/>
      <c r="Q532" s="78"/>
      <c r="R532" s="78"/>
      <c r="S532" s="78"/>
      <c r="T532" s="79"/>
      <c r="AT532" s="16" t="s">
        <v>142</v>
      </c>
      <c r="AU532" s="16" t="s">
        <v>81</v>
      </c>
    </row>
    <row r="533" s="1" customFormat="1" ht="16.5" customHeight="1">
      <c r="B533" s="37"/>
      <c r="C533" s="206" t="s">
        <v>595</v>
      </c>
      <c r="D533" s="206" t="s">
        <v>135</v>
      </c>
      <c r="E533" s="207" t="s">
        <v>684</v>
      </c>
      <c r="F533" s="208" t="s">
        <v>685</v>
      </c>
      <c r="G533" s="209" t="s">
        <v>196</v>
      </c>
      <c r="H533" s="210">
        <v>1135.9000000000001</v>
      </c>
      <c r="I533" s="211"/>
      <c r="J533" s="212">
        <f>ROUND(I533*H533,2)</f>
        <v>0</v>
      </c>
      <c r="K533" s="208" t="s">
        <v>1</v>
      </c>
      <c r="L533" s="42"/>
      <c r="M533" s="213" t="s">
        <v>1</v>
      </c>
      <c r="N533" s="214" t="s">
        <v>43</v>
      </c>
      <c r="O533" s="78"/>
      <c r="P533" s="215">
        <f>O533*H533</f>
        <v>0</v>
      </c>
      <c r="Q533" s="215">
        <v>1.0000000000000001E-05</v>
      </c>
      <c r="R533" s="215">
        <f>Q533*H533</f>
        <v>0.011359000000000001</v>
      </c>
      <c r="S533" s="215">
        <v>0</v>
      </c>
      <c r="T533" s="216">
        <f>S533*H533</f>
        <v>0</v>
      </c>
      <c r="AR533" s="16" t="s">
        <v>140</v>
      </c>
      <c r="AT533" s="16" t="s">
        <v>135</v>
      </c>
      <c r="AU533" s="16" t="s">
        <v>81</v>
      </c>
      <c r="AY533" s="16" t="s">
        <v>133</v>
      </c>
      <c r="BE533" s="217">
        <f>IF(N533="základní",J533,0)</f>
        <v>0</v>
      </c>
      <c r="BF533" s="217">
        <f>IF(N533="snížená",J533,0)</f>
        <v>0</v>
      </c>
      <c r="BG533" s="217">
        <f>IF(N533="zákl. přenesená",J533,0)</f>
        <v>0</v>
      </c>
      <c r="BH533" s="217">
        <f>IF(N533="sníž. přenesená",J533,0)</f>
        <v>0</v>
      </c>
      <c r="BI533" s="217">
        <f>IF(N533="nulová",J533,0)</f>
        <v>0</v>
      </c>
      <c r="BJ533" s="16" t="s">
        <v>79</v>
      </c>
      <c r="BK533" s="217">
        <f>ROUND(I533*H533,2)</f>
        <v>0</v>
      </c>
      <c r="BL533" s="16" t="s">
        <v>140</v>
      </c>
      <c r="BM533" s="16" t="s">
        <v>1187</v>
      </c>
    </row>
    <row r="534" s="1" customFormat="1">
      <c r="B534" s="37"/>
      <c r="C534" s="38"/>
      <c r="D534" s="218" t="s">
        <v>142</v>
      </c>
      <c r="E534" s="38"/>
      <c r="F534" s="219" t="s">
        <v>685</v>
      </c>
      <c r="G534" s="38"/>
      <c r="H534" s="38"/>
      <c r="I534" s="131"/>
      <c r="J534" s="38"/>
      <c r="K534" s="38"/>
      <c r="L534" s="42"/>
      <c r="M534" s="220"/>
      <c r="N534" s="78"/>
      <c r="O534" s="78"/>
      <c r="P534" s="78"/>
      <c r="Q534" s="78"/>
      <c r="R534" s="78"/>
      <c r="S534" s="78"/>
      <c r="T534" s="79"/>
      <c r="AT534" s="16" t="s">
        <v>142</v>
      </c>
      <c r="AU534" s="16" t="s">
        <v>81</v>
      </c>
    </row>
    <row r="535" s="1" customFormat="1" ht="16.5" customHeight="1">
      <c r="B535" s="37"/>
      <c r="C535" s="253" t="s">
        <v>600</v>
      </c>
      <c r="D535" s="253" t="s">
        <v>499</v>
      </c>
      <c r="E535" s="254" t="s">
        <v>688</v>
      </c>
      <c r="F535" s="255" t="s">
        <v>689</v>
      </c>
      <c r="G535" s="256" t="s">
        <v>636</v>
      </c>
      <c r="H535" s="257">
        <v>230</v>
      </c>
      <c r="I535" s="258"/>
      <c r="J535" s="259">
        <f>ROUND(I535*H535,2)</f>
        <v>0</v>
      </c>
      <c r="K535" s="255" t="s">
        <v>159</v>
      </c>
      <c r="L535" s="260"/>
      <c r="M535" s="261" t="s">
        <v>1</v>
      </c>
      <c r="N535" s="262" t="s">
        <v>43</v>
      </c>
      <c r="O535" s="78"/>
      <c r="P535" s="215">
        <f>O535*H535</f>
        <v>0</v>
      </c>
      <c r="Q535" s="215">
        <v>0.024799999999999999</v>
      </c>
      <c r="R535" s="215">
        <f>Q535*H535</f>
        <v>5.7039999999999997</v>
      </c>
      <c r="S535" s="215">
        <v>0</v>
      </c>
      <c r="T535" s="216">
        <f>S535*H535</f>
        <v>0</v>
      </c>
      <c r="AR535" s="16" t="s">
        <v>188</v>
      </c>
      <c r="AT535" s="16" t="s">
        <v>499</v>
      </c>
      <c r="AU535" s="16" t="s">
        <v>81</v>
      </c>
      <c r="AY535" s="16" t="s">
        <v>133</v>
      </c>
      <c r="BE535" s="217">
        <f>IF(N535="základní",J535,0)</f>
        <v>0</v>
      </c>
      <c r="BF535" s="217">
        <f>IF(N535="snížená",J535,0)</f>
        <v>0</v>
      </c>
      <c r="BG535" s="217">
        <f>IF(N535="zákl. přenesená",J535,0)</f>
        <v>0</v>
      </c>
      <c r="BH535" s="217">
        <f>IF(N535="sníž. přenesená",J535,0)</f>
        <v>0</v>
      </c>
      <c r="BI535" s="217">
        <f>IF(N535="nulová",J535,0)</f>
        <v>0</v>
      </c>
      <c r="BJ535" s="16" t="s">
        <v>79</v>
      </c>
      <c r="BK535" s="217">
        <f>ROUND(I535*H535,2)</f>
        <v>0</v>
      </c>
      <c r="BL535" s="16" t="s">
        <v>140</v>
      </c>
      <c r="BM535" s="16" t="s">
        <v>1188</v>
      </c>
    </row>
    <row r="536" s="1" customFormat="1">
      <c r="B536" s="37"/>
      <c r="C536" s="38"/>
      <c r="D536" s="218" t="s">
        <v>142</v>
      </c>
      <c r="E536" s="38"/>
      <c r="F536" s="219" t="s">
        <v>691</v>
      </c>
      <c r="G536" s="38"/>
      <c r="H536" s="38"/>
      <c r="I536" s="131"/>
      <c r="J536" s="38"/>
      <c r="K536" s="38"/>
      <c r="L536" s="42"/>
      <c r="M536" s="220"/>
      <c r="N536" s="78"/>
      <c r="O536" s="78"/>
      <c r="P536" s="78"/>
      <c r="Q536" s="78"/>
      <c r="R536" s="78"/>
      <c r="S536" s="78"/>
      <c r="T536" s="79"/>
      <c r="AT536" s="16" t="s">
        <v>142</v>
      </c>
      <c r="AU536" s="16" t="s">
        <v>81</v>
      </c>
    </row>
    <row r="537" s="1" customFormat="1" ht="16.5" customHeight="1">
      <c r="B537" s="37"/>
      <c r="C537" s="206" t="s">
        <v>623</v>
      </c>
      <c r="D537" s="206" t="s">
        <v>135</v>
      </c>
      <c r="E537" s="207" t="s">
        <v>693</v>
      </c>
      <c r="F537" s="208" t="s">
        <v>694</v>
      </c>
      <c r="G537" s="209" t="s">
        <v>196</v>
      </c>
      <c r="H537" s="210">
        <v>31.5</v>
      </c>
      <c r="I537" s="211"/>
      <c r="J537" s="212">
        <f>ROUND(I537*H537,2)</f>
        <v>0</v>
      </c>
      <c r="K537" s="208" t="s">
        <v>159</v>
      </c>
      <c r="L537" s="42"/>
      <c r="M537" s="213" t="s">
        <v>1</v>
      </c>
      <c r="N537" s="214" t="s">
        <v>43</v>
      </c>
      <c r="O537" s="78"/>
      <c r="P537" s="215">
        <f>O537*H537</f>
        <v>0</v>
      </c>
      <c r="Q537" s="215">
        <v>1.0000000000000001E-05</v>
      </c>
      <c r="R537" s="215">
        <f>Q537*H537</f>
        <v>0.00031500000000000001</v>
      </c>
      <c r="S537" s="215">
        <v>0</v>
      </c>
      <c r="T537" s="216">
        <f>S537*H537</f>
        <v>0</v>
      </c>
      <c r="AR537" s="16" t="s">
        <v>140</v>
      </c>
      <c r="AT537" s="16" t="s">
        <v>135</v>
      </c>
      <c r="AU537" s="16" t="s">
        <v>81</v>
      </c>
      <c r="AY537" s="16" t="s">
        <v>133</v>
      </c>
      <c r="BE537" s="217">
        <f>IF(N537="základní",J537,0)</f>
        <v>0</v>
      </c>
      <c r="BF537" s="217">
        <f>IF(N537="snížená",J537,0)</f>
        <v>0</v>
      </c>
      <c r="BG537" s="217">
        <f>IF(N537="zákl. přenesená",J537,0)</f>
        <v>0</v>
      </c>
      <c r="BH537" s="217">
        <f>IF(N537="sníž. přenesená",J537,0)</f>
        <v>0</v>
      </c>
      <c r="BI537" s="217">
        <f>IF(N537="nulová",J537,0)</f>
        <v>0</v>
      </c>
      <c r="BJ537" s="16" t="s">
        <v>79</v>
      </c>
      <c r="BK537" s="217">
        <f>ROUND(I537*H537,2)</f>
        <v>0</v>
      </c>
      <c r="BL537" s="16" t="s">
        <v>140</v>
      </c>
      <c r="BM537" s="16" t="s">
        <v>1189</v>
      </c>
    </row>
    <row r="538" s="1" customFormat="1">
      <c r="B538" s="37"/>
      <c r="C538" s="38"/>
      <c r="D538" s="218" t="s">
        <v>142</v>
      </c>
      <c r="E538" s="38"/>
      <c r="F538" s="219" t="s">
        <v>694</v>
      </c>
      <c r="G538" s="38"/>
      <c r="H538" s="38"/>
      <c r="I538" s="131"/>
      <c r="J538" s="38"/>
      <c r="K538" s="38"/>
      <c r="L538" s="42"/>
      <c r="M538" s="220"/>
      <c r="N538" s="78"/>
      <c r="O538" s="78"/>
      <c r="P538" s="78"/>
      <c r="Q538" s="78"/>
      <c r="R538" s="78"/>
      <c r="S538" s="78"/>
      <c r="T538" s="79"/>
      <c r="AT538" s="16" t="s">
        <v>142</v>
      </c>
      <c r="AU538" s="16" t="s">
        <v>81</v>
      </c>
    </row>
    <row r="539" s="1" customFormat="1" ht="16.5" customHeight="1">
      <c r="B539" s="37"/>
      <c r="C539" s="253" t="s">
        <v>627</v>
      </c>
      <c r="D539" s="253" t="s">
        <v>499</v>
      </c>
      <c r="E539" s="254" t="s">
        <v>697</v>
      </c>
      <c r="F539" s="255" t="s">
        <v>698</v>
      </c>
      <c r="G539" s="256" t="s">
        <v>636</v>
      </c>
      <c r="H539" s="257">
        <v>7</v>
      </c>
      <c r="I539" s="258"/>
      <c r="J539" s="259">
        <f>ROUND(I539*H539,2)</f>
        <v>0</v>
      </c>
      <c r="K539" s="255" t="s">
        <v>159</v>
      </c>
      <c r="L539" s="260"/>
      <c r="M539" s="261" t="s">
        <v>1</v>
      </c>
      <c r="N539" s="262" t="s">
        <v>43</v>
      </c>
      <c r="O539" s="78"/>
      <c r="P539" s="215">
        <f>O539*H539</f>
        <v>0</v>
      </c>
      <c r="Q539" s="215">
        <v>0.031940000000000003</v>
      </c>
      <c r="R539" s="215">
        <f>Q539*H539</f>
        <v>0.22358000000000003</v>
      </c>
      <c r="S539" s="215">
        <v>0</v>
      </c>
      <c r="T539" s="216">
        <f>S539*H539</f>
        <v>0</v>
      </c>
      <c r="AR539" s="16" t="s">
        <v>188</v>
      </c>
      <c r="AT539" s="16" t="s">
        <v>499</v>
      </c>
      <c r="AU539" s="16" t="s">
        <v>81</v>
      </c>
      <c r="AY539" s="16" t="s">
        <v>133</v>
      </c>
      <c r="BE539" s="217">
        <f>IF(N539="základní",J539,0)</f>
        <v>0</v>
      </c>
      <c r="BF539" s="217">
        <f>IF(N539="snížená",J539,0)</f>
        <v>0</v>
      </c>
      <c r="BG539" s="217">
        <f>IF(N539="zákl. přenesená",J539,0)</f>
        <v>0</v>
      </c>
      <c r="BH539" s="217">
        <f>IF(N539="sníž. přenesená",J539,0)</f>
        <v>0</v>
      </c>
      <c r="BI539" s="217">
        <f>IF(N539="nulová",J539,0)</f>
        <v>0</v>
      </c>
      <c r="BJ539" s="16" t="s">
        <v>79</v>
      </c>
      <c r="BK539" s="217">
        <f>ROUND(I539*H539,2)</f>
        <v>0</v>
      </c>
      <c r="BL539" s="16" t="s">
        <v>140</v>
      </c>
      <c r="BM539" s="16" t="s">
        <v>1190</v>
      </c>
    </row>
    <row r="540" s="1" customFormat="1">
      <c r="B540" s="37"/>
      <c r="C540" s="38"/>
      <c r="D540" s="218" t="s">
        <v>142</v>
      </c>
      <c r="E540" s="38"/>
      <c r="F540" s="219" t="s">
        <v>700</v>
      </c>
      <c r="G540" s="38"/>
      <c r="H540" s="38"/>
      <c r="I540" s="131"/>
      <c r="J540" s="38"/>
      <c r="K540" s="38"/>
      <c r="L540" s="42"/>
      <c r="M540" s="220"/>
      <c r="N540" s="78"/>
      <c r="O540" s="78"/>
      <c r="P540" s="78"/>
      <c r="Q540" s="78"/>
      <c r="R540" s="78"/>
      <c r="S540" s="78"/>
      <c r="T540" s="79"/>
      <c r="AT540" s="16" t="s">
        <v>142</v>
      </c>
      <c r="AU540" s="16" t="s">
        <v>81</v>
      </c>
    </row>
    <row r="541" s="1" customFormat="1" ht="16.5" customHeight="1">
      <c r="B541" s="37"/>
      <c r="C541" s="206" t="s">
        <v>633</v>
      </c>
      <c r="D541" s="206" t="s">
        <v>135</v>
      </c>
      <c r="E541" s="207" t="s">
        <v>732</v>
      </c>
      <c r="F541" s="208" t="s">
        <v>733</v>
      </c>
      <c r="G541" s="209" t="s">
        <v>636</v>
      </c>
      <c r="H541" s="210">
        <v>3</v>
      </c>
      <c r="I541" s="211"/>
      <c r="J541" s="212">
        <f>ROUND(I541*H541,2)</f>
        <v>0</v>
      </c>
      <c r="K541" s="208" t="s">
        <v>159</v>
      </c>
      <c r="L541" s="42"/>
      <c r="M541" s="213" t="s">
        <v>1</v>
      </c>
      <c r="N541" s="214" t="s">
        <v>43</v>
      </c>
      <c r="O541" s="78"/>
      <c r="P541" s="215">
        <f>O541*H541</f>
        <v>0</v>
      </c>
      <c r="Q541" s="215">
        <v>0.0315</v>
      </c>
      <c r="R541" s="215">
        <f>Q541*H541</f>
        <v>0.094500000000000001</v>
      </c>
      <c r="S541" s="215">
        <v>0</v>
      </c>
      <c r="T541" s="216">
        <f>S541*H541</f>
        <v>0</v>
      </c>
      <c r="AR541" s="16" t="s">
        <v>140</v>
      </c>
      <c r="AT541" s="16" t="s">
        <v>135</v>
      </c>
      <c r="AU541" s="16" t="s">
        <v>81</v>
      </c>
      <c r="AY541" s="16" t="s">
        <v>133</v>
      </c>
      <c r="BE541" s="217">
        <f>IF(N541="základní",J541,0)</f>
        <v>0</v>
      </c>
      <c r="BF541" s="217">
        <f>IF(N541="snížená",J541,0)</f>
        <v>0</v>
      </c>
      <c r="BG541" s="217">
        <f>IF(N541="zákl. přenesená",J541,0)</f>
        <v>0</v>
      </c>
      <c r="BH541" s="217">
        <f>IF(N541="sníž. přenesená",J541,0)</f>
        <v>0</v>
      </c>
      <c r="BI541" s="217">
        <f>IF(N541="nulová",J541,0)</f>
        <v>0</v>
      </c>
      <c r="BJ541" s="16" t="s">
        <v>79</v>
      </c>
      <c r="BK541" s="217">
        <f>ROUND(I541*H541,2)</f>
        <v>0</v>
      </c>
      <c r="BL541" s="16" t="s">
        <v>140</v>
      </c>
      <c r="BM541" s="16" t="s">
        <v>1191</v>
      </c>
    </row>
    <row r="542" s="1" customFormat="1">
      <c r="B542" s="37"/>
      <c r="C542" s="38"/>
      <c r="D542" s="218" t="s">
        <v>142</v>
      </c>
      <c r="E542" s="38"/>
      <c r="F542" s="219" t="s">
        <v>733</v>
      </c>
      <c r="G542" s="38"/>
      <c r="H542" s="38"/>
      <c r="I542" s="131"/>
      <c r="J542" s="38"/>
      <c r="K542" s="38"/>
      <c r="L542" s="42"/>
      <c r="M542" s="220"/>
      <c r="N542" s="78"/>
      <c r="O542" s="78"/>
      <c r="P542" s="78"/>
      <c r="Q542" s="78"/>
      <c r="R542" s="78"/>
      <c r="S542" s="78"/>
      <c r="T542" s="79"/>
      <c r="AT542" s="16" t="s">
        <v>142</v>
      </c>
      <c r="AU542" s="16" t="s">
        <v>81</v>
      </c>
    </row>
    <row r="543" s="1" customFormat="1" ht="16.5" customHeight="1">
      <c r="B543" s="37"/>
      <c r="C543" s="206" t="s">
        <v>639</v>
      </c>
      <c r="D543" s="206" t="s">
        <v>135</v>
      </c>
      <c r="E543" s="207" t="s">
        <v>736</v>
      </c>
      <c r="F543" s="208" t="s">
        <v>737</v>
      </c>
      <c r="G543" s="209" t="s">
        <v>196</v>
      </c>
      <c r="H543" s="210">
        <v>1167.4000000000001</v>
      </c>
      <c r="I543" s="211"/>
      <c r="J543" s="212">
        <f>ROUND(I543*H543,2)</f>
        <v>0</v>
      </c>
      <c r="K543" s="208" t="s">
        <v>790</v>
      </c>
      <c r="L543" s="42"/>
      <c r="M543" s="213" t="s">
        <v>1</v>
      </c>
      <c r="N543" s="214" t="s">
        <v>43</v>
      </c>
      <c r="O543" s="78"/>
      <c r="P543" s="215">
        <f>O543*H543</f>
        <v>0</v>
      </c>
      <c r="Q543" s="215">
        <v>0</v>
      </c>
      <c r="R543" s="215">
        <f>Q543*H543</f>
        <v>0</v>
      </c>
      <c r="S543" s="215">
        <v>0</v>
      </c>
      <c r="T543" s="216">
        <f>S543*H543</f>
        <v>0</v>
      </c>
      <c r="AR543" s="16" t="s">
        <v>140</v>
      </c>
      <c r="AT543" s="16" t="s">
        <v>135</v>
      </c>
      <c r="AU543" s="16" t="s">
        <v>81</v>
      </c>
      <c r="AY543" s="16" t="s">
        <v>133</v>
      </c>
      <c r="BE543" s="217">
        <f>IF(N543="základní",J543,0)</f>
        <v>0</v>
      </c>
      <c r="BF543" s="217">
        <f>IF(N543="snížená",J543,0)</f>
        <v>0</v>
      </c>
      <c r="BG543" s="217">
        <f>IF(N543="zákl. přenesená",J543,0)</f>
        <v>0</v>
      </c>
      <c r="BH543" s="217">
        <f>IF(N543="sníž. přenesená",J543,0)</f>
        <v>0</v>
      </c>
      <c r="BI543" s="217">
        <f>IF(N543="nulová",J543,0)</f>
        <v>0</v>
      </c>
      <c r="BJ543" s="16" t="s">
        <v>79</v>
      </c>
      <c r="BK543" s="217">
        <f>ROUND(I543*H543,2)</f>
        <v>0</v>
      </c>
      <c r="BL543" s="16" t="s">
        <v>140</v>
      </c>
      <c r="BM543" s="16" t="s">
        <v>1192</v>
      </c>
    </row>
    <row r="544" s="1" customFormat="1">
      <c r="B544" s="37"/>
      <c r="C544" s="38"/>
      <c r="D544" s="218" t="s">
        <v>142</v>
      </c>
      <c r="E544" s="38"/>
      <c r="F544" s="219" t="s">
        <v>737</v>
      </c>
      <c r="G544" s="38"/>
      <c r="H544" s="38"/>
      <c r="I544" s="131"/>
      <c r="J544" s="38"/>
      <c r="K544" s="38"/>
      <c r="L544" s="42"/>
      <c r="M544" s="220"/>
      <c r="N544" s="78"/>
      <c r="O544" s="78"/>
      <c r="P544" s="78"/>
      <c r="Q544" s="78"/>
      <c r="R544" s="78"/>
      <c r="S544" s="78"/>
      <c r="T544" s="79"/>
      <c r="AT544" s="16" t="s">
        <v>142</v>
      </c>
      <c r="AU544" s="16" t="s">
        <v>81</v>
      </c>
    </row>
    <row r="545" s="12" customFormat="1">
      <c r="B545" s="231"/>
      <c r="C545" s="232"/>
      <c r="D545" s="218" t="s">
        <v>144</v>
      </c>
      <c r="E545" s="233" t="s">
        <v>1</v>
      </c>
      <c r="F545" s="234" t="s">
        <v>1139</v>
      </c>
      <c r="G545" s="232"/>
      <c r="H545" s="235">
        <v>1167.4000000000001</v>
      </c>
      <c r="I545" s="236"/>
      <c r="J545" s="232"/>
      <c r="K545" s="232"/>
      <c r="L545" s="237"/>
      <c r="M545" s="238"/>
      <c r="N545" s="239"/>
      <c r="O545" s="239"/>
      <c r="P545" s="239"/>
      <c r="Q545" s="239"/>
      <c r="R545" s="239"/>
      <c r="S545" s="239"/>
      <c r="T545" s="240"/>
      <c r="AT545" s="241" t="s">
        <v>144</v>
      </c>
      <c r="AU545" s="241" t="s">
        <v>81</v>
      </c>
      <c r="AV545" s="12" t="s">
        <v>81</v>
      </c>
      <c r="AW545" s="12" t="s">
        <v>33</v>
      </c>
      <c r="AX545" s="12" t="s">
        <v>79</v>
      </c>
      <c r="AY545" s="241" t="s">
        <v>133</v>
      </c>
    </row>
    <row r="546" s="1" customFormat="1" ht="16.5" customHeight="1">
      <c r="B546" s="37"/>
      <c r="C546" s="206" t="s">
        <v>643</v>
      </c>
      <c r="D546" s="206" t="s">
        <v>135</v>
      </c>
      <c r="E546" s="207" t="s">
        <v>745</v>
      </c>
      <c r="F546" s="208" t="s">
        <v>746</v>
      </c>
      <c r="G546" s="209" t="s">
        <v>636</v>
      </c>
      <c r="H546" s="210">
        <v>66</v>
      </c>
      <c r="I546" s="211"/>
      <c r="J546" s="212">
        <f>ROUND(I546*H546,2)</f>
        <v>0</v>
      </c>
      <c r="K546" s="208" t="s">
        <v>159</v>
      </c>
      <c r="L546" s="42"/>
      <c r="M546" s="213" t="s">
        <v>1</v>
      </c>
      <c r="N546" s="214" t="s">
        <v>43</v>
      </c>
      <c r="O546" s="78"/>
      <c r="P546" s="215">
        <f>O546*H546</f>
        <v>0</v>
      </c>
      <c r="Q546" s="215">
        <v>0.037240000000000002</v>
      </c>
      <c r="R546" s="215">
        <f>Q546*H546</f>
        <v>2.45784</v>
      </c>
      <c r="S546" s="215">
        <v>0</v>
      </c>
      <c r="T546" s="216">
        <f>S546*H546</f>
        <v>0</v>
      </c>
      <c r="AR546" s="16" t="s">
        <v>140</v>
      </c>
      <c r="AT546" s="16" t="s">
        <v>135</v>
      </c>
      <c r="AU546" s="16" t="s">
        <v>81</v>
      </c>
      <c r="AY546" s="16" t="s">
        <v>133</v>
      </c>
      <c r="BE546" s="217">
        <f>IF(N546="základní",J546,0)</f>
        <v>0</v>
      </c>
      <c r="BF546" s="217">
        <f>IF(N546="snížená",J546,0)</f>
        <v>0</v>
      </c>
      <c r="BG546" s="217">
        <f>IF(N546="zákl. přenesená",J546,0)</f>
        <v>0</v>
      </c>
      <c r="BH546" s="217">
        <f>IF(N546="sníž. přenesená",J546,0)</f>
        <v>0</v>
      </c>
      <c r="BI546" s="217">
        <f>IF(N546="nulová",J546,0)</f>
        <v>0</v>
      </c>
      <c r="BJ546" s="16" t="s">
        <v>79</v>
      </c>
      <c r="BK546" s="217">
        <f>ROUND(I546*H546,2)</f>
        <v>0</v>
      </c>
      <c r="BL546" s="16" t="s">
        <v>140</v>
      </c>
      <c r="BM546" s="16" t="s">
        <v>1193</v>
      </c>
    </row>
    <row r="547" s="1" customFormat="1">
      <c r="B547" s="37"/>
      <c r="C547" s="38"/>
      <c r="D547" s="218" t="s">
        <v>142</v>
      </c>
      <c r="E547" s="38"/>
      <c r="F547" s="219" t="s">
        <v>746</v>
      </c>
      <c r="G547" s="38"/>
      <c r="H547" s="38"/>
      <c r="I547" s="131"/>
      <c r="J547" s="38"/>
      <c r="K547" s="38"/>
      <c r="L547" s="42"/>
      <c r="M547" s="220"/>
      <c r="N547" s="78"/>
      <c r="O547" s="78"/>
      <c r="P547" s="78"/>
      <c r="Q547" s="78"/>
      <c r="R547" s="78"/>
      <c r="S547" s="78"/>
      <c r="T547" s="79"/>
      <c r="AT547" s="16" t="s">
        <v>142</v>
      </c>
      <c r="AU547" s="16" t="s">
        <v>81</v>
      </c>
    </row>
    <row r="548" s="1" customFormat="1" ht="16.5" customHeight="1">
      <c r="B548" s="37"/>
      <c r="C548" s="206" t="s">
        <v>647</v>
      </c>
      <c r="D548" s="206" t="s">
        <v>135</v>
      </c>
      <c r="E548" s="207" t="s">
        <v>804</v>
      </c>
      <c r="F548" s="208" t="s">
        <v>805</v>
      </c>
      <c r="G548" s="209" t="s">
        <v>636</v>
      </c>
      <c r="H548" s="210">
        <v>76</v>
      </c>
      <c r="I548" s="211"/>
      <c r="J548" s="212">
        <f>ROUND(I548*H548,2)</f>
        <v>0</v>
      </c>
      <c r="K548" s="208" t="s">
        <v>139</v>
      </c>
      <c r="L548" s="42"/>
      <c r="M548" s="213" t="s">
        <v>1</v>
      </c>
      <c r="N548" s="214" t="s">
        <v>43</v>
      </c>
      <c r="O548" s="78"/>
      <c r="P548" s="215">
        <f>O548*H548</f>
        <v>0</v>
      </c>
      <c r="Q548" s="215">
        <v>0.0091800000000000007</v>
      </c>
      <c r="R548" s="215">
        <f>Q548*H548</f>
        <v>0.69768000000000008</v>
      </c>
      <c r="S548" s="215">
        <v>0</v>
      </c>
      <c r="T548" s="216">
        <f>S548*H548</f>
        <v>0</v>
      </c>
      <c r="AR548" s="16" t="s">
        <v>140</v>
      </c>
      <c r="AT548" s="16" t="s">
        <v>135</v>
      </c>
      <c r="AU548" s="16" t="s">
        <v>81</v>
      </c>
      <c r="AY548" s="16" t="s">
        <v>133</v>
      </c>
      <c r="BE548" s="217">
        <f>IF(N548="základní",J548,0)</f>
        <v>0</v>
      </c>
      <c r="BF548" s="217">
        <f>IF(N548="snížená",J548,0)</f>
        <v>0</v>
      </c>
      <c r="BG548" s="217">
        <f>IF(N548="zákl. přenesená",J548,0)</f>
        <v>0</v>
      </c>
      <c r="BH548" s="217">
        <f>IF(N548="sníž. přenesená",J548,0)</f>
        <v>0</v>
      </c>
      <c r="BI548" s="217">
        <f>IF(N548="nulová",J548,0)</f>
        <v>0</v>
      </c>
      <c r="BJ548" s="16" t="s">
        <v>79</v>
      </c>
      <c r="BK548" s="217">
        <f>ROUND(I548*H548,2)</f>
        <v>0</v>
      </c>
      <c r="BL548" s="16" t="s">
        <v>140</v>
      </c>
      <c r="BM548" s="16" t="s">
        <v>1194</v>
      </c>
    </row>
    <row r="549" s="1" customFormat="1">
      <c r="B549" s="37"/>
      <c r="C549" s="38"/>
      <c r="D549" s="218" t="s">
        <v>142</v>
      </c>
      <c r="E549" s="38"/>
      <c r="F549" s="219" t="s">
        <v>805</v>
      </c>
      <c r="G549" s="38"/>
      <c r="H549" s="38"/>
      <c r="I549" s="131"/>
      <c r="J549" s="38"/>
      <c r="K549" s="38"/>
      <c r="L549" s="42"/>
      <c r="M549" s="220"/>
      <c r="N549" s="78"/>
      <c r="O549" s="78"/>
      <c r="P549" s="78"/>
      <c r="Q549" s="78"/>
      <c r="R549" s="78"/>
      <c r="S549" s="78"/>
      <c r="T549" s="79"/>
      <c r="AT549" s="16" t="s">
        <v>142</v>
      </c>
      <c r="AU549" s="16" t="s">
        <v>81</v>
      </c>
    </row>
    <row r="550" s="1" customFormat="1" ht="16.5" customHeight="1">
      <c r="B550" s="37"/>
      <c r="C550" s="253" t="s">
        <v>651</v>
      </c>
      <c r="D550" s="253" t="s">
        <v>499</v>
      </c>
      <c r="E550" s="254" t="s">
        <v>808</v>
      </c>
      <c r="F550" s="255" t="s">
        <v>809</v>
      </c>
      <c r="G550" s="256" t="s">
        <v>636</v>
      </c>
      <c r="H550" s="257">
        <v>27</v>
      </c>
      <c r="I550" s="258"/>
      <c r="J550" s="259">
        <f>ROUND(I550*H550,2)</f>
        <v>0</v>
      </c>
      <c r="K550" s="255" t="s">
        <v>139</v>
      </c>
      <c r="L550" s="260"/>
      <c r="M550" s="261" t="s">
        <v>1</v>
      </c>
      <c r="N550" s="262" t="s">
        <v>43</v>
      </c>
      <c r="O550" s="78"/>
      <c r="P550" s="215">
        <f>O550*H550</f>
        <v>0</v>
      </c>
      <c r="Q550" s="215">
        <v>0.185</v>
      </c>
      <c r="R550" s="215">
        <f>Q550*H550</f>
        <v>4.9950000000000001</v>
      </c>
      <c r="S550" s="215">
        <v>0</v>
      </c>
      <c r="T550" s="216">
        <f>S550*H550</f>
        <v>0</v>
      </c>
      <c r="AR550" s="16" t="s">
        <v>188</v>
      </c>
      <c r="AT550" s="16" t="s">
        <v>499</v>
      </c>
      <c r="AU550" s="16" t="s">
        <v>81</v>
      </c>
      <c r="AY550" s="16" t="s">
        <v>133</v>
      </c>
      <c r="BE550" s="217">
        <f>IF(N550="základní",J550,0)</f>
        <v>0</v>
      </c>
      <c r="BF550" s="217">
        <f>IF(N550="snížená",J550,0)</f>
        <v>0</v>
      </c>
      <c r="BG550" s="217">
        <f>IF(N550="zákl. přenesená",J550,0)</f>
        <v>0</v>
      </c>
      <c r="BH550" s="217">
        <f>IF(N550="sníž. přenesená",J550,0)</f>
        <v>0</v>
      </c>
      <c r="BI550" s="217">
        <f>IF(N550="nulová",J550,0)</f>
        <v>0</v>
      </c>
      <c r="BJ550" s="16" t="s">
        <v>79</v>
      </c>
      <c r="BK550" s="217">
        <f>ROUND(I550*H550,2)</f>
        <v>0</v>
      </c>
      <c r="BL550" s="16" t="s">
        <v>140</v>
      </c>
      <c r="BM550" s="16" t="s">
        <v>1195</v>
      </c>
    </row>
    <row r="551" s="1" customFormat="1">
      <c r="B551" s="37"/>
      <c r="C551" s="38"/>
      <c r="D551" s="218" t="s">
        <v>142</v>
      </c>
      <c r="E551" s="38"/>
      <c r="F551" s="219" t="s">
        <v>811</v>
      </c>
      <c r="G551" s="38"/>
      <c r="H551" s="38"/>
      <c r="I551" s="131"/>
      <c r="J551" s="38"/>
      <c r="K551" s="38"/>
      <c r="L551" s="42"/>
      <c r="M551" s="220"/>
      <c r="N551" s="78"/>
      <c r="O551" s="78"/>
      <c r="P551" s="78"/>
      <c r="Q551" s="78"/>
      <c r="R551" s="78"/>
      <c r="S551" s="78"/>
      <c r="T551" s="79"/>
      <c r="AT551" s="16" t="s">
        <v>142</v>
      </c>
      <c r="AU551" s="16" t="s">
        <v>81</v>
      </c>
    </row>
    <row r="552" s="1" customFormat="1" ht="16.5" customHeight="1">
      <c r="B552" s="37"/>
      <c r="C552" s="253" t="s">
        <v>655</v>
      </c>
      <c r="D552" s="253" t="s">
        <v>499</v>
      </c>
      <c r="E552" s="254" t="s">
        <v>813</v>
      </c>
      <c r="F552" s="255" t="s">
        <v>814</v>
      </c>
      <c r="G552" s="256" t="s">
        <v>636</v>
      </c>
      <c r="H552" s="257">
        <v>49</v>
      </c>
      <c r="I552" s="258"/>
      <c r="J552" s="259">
        <f>ROUND(I552*H552,2)</f>
        <v>0</v>
      </c>
      <c r="K552" s="255" t="s">
        <v>139</v>
      </c>
      <c r="L552" s="260"/>
      <c r="M552" s="261" t="s">
        <v>1</v>
      </c>
      <c r="N552" s="262" t="s">
        <v>43</v>
      </c>
      <c r="O552" s="78"/>
      <c r="P552" s="215">
        <f>O552*H552</f>
        <v>0</v>
      </c>
      <c r="Q552" s="215">
        <v>0.37</v>
      </c>
      <c r="R552" s="215">
        <f>Q552*H552</f>
        <v>18.129999999999999</v>
      </c>
      <c r="S552" s="215">
        <v>0</v>
      </c>
      <c r="T552" s="216">
        <f>S552*H552</f>
        <v>0</v>
      </c>
      <c r="AR552" s="16" t="s">
        <v>188</v>
      </c>
      <c r="AT552" s="16" t="s">
        <v>499</v>
      </c>
      <c r="AU552" s="16" t="s">
        <v>81</v>
      </c>
      <c r="AY552" s="16" t="s">
        <v>133</v>
      </c>
      <c r="BE552" s="217">
        <f>IF(N552="základní",J552,0)</f>
        <v>0</v>
      </c>
      <c r="BF552" s="217">
        <f>IF(N552="snížená",J552,0)</f>
        <v>0</v>
      </c>
      <c r="BG552" s="217">
        <f>IF(N552="zákl. přenesená",J552,0)</f>
        <v>0</v>
      </c>
      <c r="BH552" s="217">
        <f>IF(N552="sníž. přenesená",J552,0)</f>
        <v>0</v>
      </c>
      <c r="BI552" s="217">
        <f>IF(N552="nulová",J552,0)</f>
        <v>0</v>
      </c>
      <c r="BJ552" s="16" t="s">
        <v>79</v>
      </c>
      <c r="BK552" s="217">
        <f>ROUND(I552*H552,2)</f>
        <v>0</v>
      </c>
      <c r="BL552" s="16" t="s">
        <v>140</v>
      </c>
      <c r="BM552" s="16" t="s">
        <v>1196</v>
      </c>
    </row>
    <row r="553" s="1" customFormat="1">
      <c r="B553" s="37"/>
      <c r="C553" s="38"/>
      <c r="D553" s="218" t="s">
        <v>142</v>
      </c>
      <c r="E553" s="38"/>
      <c r="F553" s="219" t="s">
        <v>816</v>
      </c>
      <c r="G553" s="38"/>
      <c r="H553" s="38"/>
      <c r="I553" s="131"/>
      <c r="J553" s="38"/>
      <c r="K553" s="38"/>
      <c r="L553" s="42"/>
      <c r="M553" s="220"/>
      <c r="N553" s="78"/>
      <c r="O553" s="78"/>
      <c r="P553" s="78"/>
      <c r="Q553" s="78"/>
      <c r="R553" s="78"/>
      <c r="S553" s="78"/>
      <c r="T553" s="79"/>
      <c r="AT553" s="16" t="s">
        <v>142</v>
      </c>
      <c r="AU553" s="16" t="s">
        <v>81</v>
      </c>
    </row>
    <row r="554" s="1" customFormat="1" ht="16.5" customHeight="1">
      <c r="B554" s="37"/>
      <c r="C554" s="206" t="s">
        <v>659</v>
      </c>
      <c r="D554" s="206" t="s">
        <v>135</v>
      </c>
      <c r="E554" s="207" t="s">
        <v>818</v>
      </c>
      <c r="F554" s="208" t="s">
        <v>819</v>
      </c>
      <c r="G554" s="209" t="s">
        <v>636</v>
      </c>
      <c r="H554" s="210">
        <v>40</v>
      </c>
      <c r="I554" s="211"/>
      <c r="J554" s="212">
        <f>ROUND(I554*H554,2)</f>
        <v>0</v>
      </c>
      <c r="K554" s="208" t="s">
        <v>139</v>
      </c>
      <c r="L554" s="42"/>
      <c r="M554" s="213" t="s">
        <v>1</v>
      </c>
      <c r="N554" s="214" t="s">
        <v>43</v>
      </c>
      <c r="O554" s="78"/>
      <c r="P554" s="215">
        <f>O554*H554</f>
        <v>0</v>
      </c>
      <c r="Q554" s="215">
        <v>0.011469999999999999</v>
      </c>
      <c r="R554" s="215">
        <f>Q554*H554</f>
        <v>0.45879999999999999</v>
      </c>
      <c r="S554" s="215">
        <v>0</v>
      </c>
      <c r="T554" s="216">
        <f>S554*H554</f>
        <v>0</v>
      </c>
      <c r="AR554" s="16" t="s">
        <v>140</v>
      </c>
      <c r="AT554" s="16" t="s">
        <v>135</v>
      </c>
      <c r="AU554" s="16" t="s">
        <v>81</v>
      </c>
      <c r="AY554" s="16" t="s">
        <v>133</v>
      </c>
      <c r="BE554" s="217">
        <f>IF(N554="základní",J554,0)</f>
        <v>0</v>
      </c>
      <c r="BF554" s="217">
        <f>IF(N554="snížená",J554,0)</f>
        <v>0</v>
      </c>
      <c r="BG554" s="217">
        <f>IF(N554="zákl. přenesená",J554,0)</f>
        <v>0</v>
      </c>
      <c r="BH554" s="217">
        <f>IF(N554="sníž. přenesená",J554,0)</f>
        <v>0</v>
      </c>
      <c r="BI554" s="217">
        <f>IF(N554="nulová",J554,0)</f>
        <v>0</v>
      </c>
      <c r="BJ554" s="16" t="s">
        <v>79</v>
      </c>
      <c r="BK554" s="217">
        <f>ROUND(I554*H554,2)</f>
        <v>0</v>
      </c>
      <c r="BL554" s="16" t="s">
        <v>140</v>
      </c>
      <c r="BM554" s="16" t="s">
        <v>1197</v>
      </c>
    </row>
    <row r="555" s="1" customFormat="1">
      <c r="B555" s="37"/>
      <c r="C555" s="38"/>
      <c r="D555" s="218" t="s">
        <v>142</v>
      </c>
      <c r="E555" s="38"/>
      <c r="F555" s="219" t="s">
        <v>819</v>
      </c>
      <c r="G555" s="38"/>
      <c r="H555" s="38"/>
      <c r="I555" s="131"/>
      <c r="J555" s="38"/>
      <c r="K555" s="38"/>
      <c r="L555" s="42"/>
      <c r="M555" s="220"/>
      <c r="N555" s="78"/>
      <c r="O555" s="78"/>
      <c r="P555" s="78"/>
      <c r="Q555" s="78"/>
      <c r="R555" s="78"/>
      <c r="S555" s="78"/>
      <c r="T555" s="79"/>
      <c r="AT555" s="16" t="s">
        <v>142</v>
      </c>
      <c r="AU555" s="16" t="s">
        <v>81</v>
      </c>
    </row>
    <row r="556" s="1" customFormat="1" ht="16.5" customHeight="1">
      <c r="B556" s="37"/>
      <c r="C556" s="253" t="s">
        <v>663</v>
      </c>
      <c r="D556" s="253" t="s">
        <v>499</v>
      </c>
      <c r="E556" s="254" t="s">
        <v>822</v>
      </c>
      <c r="F556" s="255" t="s">
        <v>823</v>
      </c>
      <c r="G556" s="256" t="s">
        <v>636</v>
      </c>
      <c r="H556" s="257">
        <v>40</v>
      </c>
      <c r="I556" s="258"/>
      <c r="J556" s="259">
        <f>ROUND(I556*H556,2)</f>
        <v>0</v>
      </c>
      <c r="K556" s="255" t="s">
        <v>159</v>
      </c>
      <c r="L556" s="260"/>
      <c r="M556" s="261" t="s">
        <v>1</v>
      </c>
      <c r="N556" s="262" t="s">
        <v>43</v>
      </c>
      <c r="O556" s="78"/>
      <c r="P556" s="215">
        <f>O556*H556</f>
        <v>0</v>
      </c>
      <c r="Q556" s="215">
        <v>0.54800000000000004</v>
      </c>
      <c r="R556" s="215">
        <f>Q556*H556</f>
        <v>21.920000000000002</v>
      </c>
      <c r="S556" s="215">
        <v>0</v>
      </c>
      <c r="T556" s="216">
        <f>S556*H556</f>
        <v>0</v>
      </c>
      <c r="AR556" s="16" t="s">
        <v>188</v>
      </c>
      <c r="AT556" s="16" t="s">
        <v>499</v>
      </c>
      <c r="AU556" s="16" t="s">
        <v>81</v>
      </c>
      <c r="AY556" s="16" t="s">
        <v>133</v>
      </c>
      <c r="BE556" s="217">
        <f>IF(N556="základní",J556,0)</f>
        <v>0</v>
      </c>
      <c r="BF556" s="217">
        <f>IF(N556="snížená",J556,0)</f>
        <v>0</v>
      </c>
      <c r="BG556" s="217">
        <f>IF(N556="zákl. přenesená",J556,0)</f>
        <v>0</v>
      </c>
      <c r="BH556" s="217">
        <f>IF(N556="sníž. přenesená",J556,0)</f>
        <v>0</v>
      </c>
      <c r="BI556" s="217">
        <f>IF(N556="nulová",J556,0)</f>
        <v>0</v>
      </c>
      <c r="BJ556" s="16" t="s">
        <v>79</v>
      </c>
      <c r="BK556" s="217">
        <f>ROUND(I556*H556,2)</f>
        <v>0</v>
      </c>
      <c r="BL556" s="16" t="s">
        <v>140</v>
      </c>
      <c r="BM556" s="16" t="s">
        <v>1198</v>
      </c>
    </row>
    <row r="557" s="1" customFormat="1">
      <c r="B557" s="37"/>
      <c r="C557" s="38"/>
      <c r="D557" s="218" t="s">
        <v>142</v>
      </c>
      <c r="E557" s="38"/>
      <c r="F557" s="219" t="s">
        <v>823</v>
      </c>
      <c r="G557" s="38"/>
      <c r="H557" s="38"/>
      <c r="I557" s="131"/>
      <c r="J557" s="38"/>
      <c r="K557" s="38"/>
      <c r="L557" s="42"/>
      <c r="M557" s="220"/>
      <c r="N557" s="78"/>
      <c r="O557" s="78"/>
      <c r="P557" s="78"/>
      <c r="Q557" s="78"/>
      <c r="R557" s="78"/>
      <c r="S557" s="78"/>
      <c r="T557" s="79"/>
      <c r="AT557" s="16" t="s">
        <v>142</v>
      </c>
      <c r="AU557" s="16" t="s">
        <v>81</v>
      </c>
    </row>
    <row r="558" s="1" customFormat="1" ht="16.5" customHeight="1">
      <c r="B558" s="37"/>
      <c r="C558" s="206" t="s">
        <v>667</v>
      </c>
      <c r="D558" s="206" t="s">
        <v>135</v>
      </c>
      <c r="E558" s="207" t="s">
        <v>826</v>
      </c>
      <c r="F558" s="208" t="s">
        <v>827</v>
      </c>
      <c r="G558" s="209" t="s">
        <v>636</v>
      </c>
      <c r="H558" s="210">
        <v>40</v>
      </c>
      <c r="I558" s="211"/>
      <c r="J558" s="212">
        <f>ROUND(I558*H558,2)</f>
        <v>0</v>
      </c>
      <c r="K558" s="208" t="s">
        <v>139</v>
      </c>
      <c r="L558" s="42"/>
      <c r="M558" s="213" t="s">
        <v>1</v>
      </c>
      <c r="N558" s="214" t="s">
        <v>43</v>
      </c>
      <c r="O558" s="78"/>
      <c r="P558" s="215">
        <f>O558*H558</f>
        <v>0</v>
      </c>
      <c r="Q558" s="215">
        <v>0.027529999999999999</v>
      </c>
      <c r="R558" s="215">
        <f>Q558*H558</f>
        <v>1.1012</v>
      </c>
      <c r="S558" s="215">
        <v>0</v>
      </c>
      <c r="T558" s="216">
        <f>S558*H558</f>
        <v>0</v>
      </c>
      <c r="AR558" s="16" t="s">
        <v>140</v>
      </c>
      <c r="AT558" s="16" t="s">
        <v>135</v>
      </c>
      <c r="AU558" s="16" t="s">
        <v>81</v>
      </c>
      <c r="AY558" s="16" t="s">
        <v>133</v>
      </c>
      <c r="BE558" s="217">
        <f>IF(N558="základní",J558,0)</f>
        <v>0</v>
      </c>
      <c r="BF558" s="217">
        <f>IF(N558="snížená",J558,0)</f>
        <v>0</v>
      </c>
      <c r="BG558" s="217">
        <f>IF(N558="zákl. přenesená",J558,0)</f>
        <v>0</v>
      </c>
      <c r="BH558" s="217">
        <f>IF(N558="sníž. přenesená",J558,0)</f>
        <v>0</v>
      </c>
      <c r="BI558" s="217">
        <f>IF(N558="nulová",J558,0)</f>
        <v>0</v>
      </c>
      <c r="BJ558" s="16" t="s">
        <v>79</v>
      </c>
      <c r="BK558" s="217">
        <f>ROUND(I558*H558,2)</f>
        <v>0</v>
      </c>
      <c r="BL558" s="16" t="s">
        <v>140</v>
      </c>
      <c r="BM558" s="16" t="s">
        <v>1199</v>
      </c>
    </row>
    <row r="559" s="1" customFormat="1">
      <c r="B559" s="37"/>
      <c r="C559" s="38"/>
      <c r="D559" s="218" t="s">
        <v>142</v>
      </c>
      <c r="E559" s="38"/>
      <c r="F559" s="219" t="s">
        <v>827</v>
      </c>
      <c r="G559" s="38"/>
      <c r="H559" s="38"/>
      <c r="I559" s="131"/>
      <c r="J559" s="38"/>
      <c r="K559" s="38"/>
      <c r="L559" s="42"/>
      <c r="M559" s="220"/>
      <c r="N559" s="78"/>
      <c r="O559" s="78"/>
      <c r="P559" s="78"/>
      <c r="Q559" s="78"/>
      <c r="R559" s="78"/>
      <c r="S559" s="78"/>
      <c r="T559" s="79"/>
      <c r="AT559" s="16" t="s">
        <v>142</v>
      </c>
      <c r="AU559" s="16" t="s">
        <v>81</v>
      </c>
    </row>
    <row r="560" s="1" customFormat="1" ht="16.5" customHeight="1">
      <c r="B560" s="37"/>
      <c r="C560" s="253" t="s">
        <v>672</v>
      </c>
      <c r="D560" s="253" t="s">
        <v>499</v>
      </c>
      <c r="E560" s="254" t="s">
        <v>830</v>
      </c>
      <c r="F560" s="255" t="s">
        <v>831</v>
      </c>
      <c r="G560" s="256" t="s">
        <v>636</v>
      </c>
      <c r="H560" s="257">
        <v>38</v>
      </c>
      <c r="I560" s="258"/>
      <c r="J560" s="259">
        <f>ROUND(I560*H560,2)</f>
        <v>0</v>
      </c>
      <c r="K560" s="255" t="s">
        <v>1</v>
      </c>
      <c r="L560" s="260"/>
      <c r="M560" s="261" t="s">
        <v>1</v>
      </c>
      <c r="N560" s="262" t="s">
        <v>43</v>
      </c>
      <c r="O560" s="78"/>
      <c r="P560" s="215">
        <f>O560*H560</f>
        <v>0</v>
      </c>
      <c r="Q560" s="215">
        <v>2.1499999999999999</v>
      </c>
      <c r="R560" s="215">
        <f>Q560*H560</f>
        <v>81.700000000000003</v>
      </c>
      <c r="S560" s="215">
        <v>0</v>
      </c>
      <c r="T560" s="216">
        <f>S560*H560</f>
        <v>0</v>
      </c>
      <c r="AR560" s="16" t="s">
        <v>188</v>
      </c>
      <c r="AT560" s="16" t="s">
        <v>499</v>
      </c>
      <c r="AU560" s="16" t="s">
        <v>81</v>
      </c>
      <c r="AY560" s="16" t="s">
        <v>133</v>
      </c>
      <c r="BE560" s="217">
        <f>IF(N560="základní",J560,0)</f>
        <v>0</v>
      </c>
      <c r="BF560" s="217">
        <f>IF(N560="snížená",J560,0)</f>
        <v>0</v>
      </c>
      <c r="BG560" s="217">
        <f>IF(N560="zákl. přenesená",J560,0)</f>
        <v>0</v>
      </c>
      <c r="BH560" s="217">
        <f>IF(N560="sníž. přenesená",J560,0)</f>
        <v>0</v>
      </c>
      <c r="BI560" s="217">
        <f>IF(N560="nulová",J560,0)</f>
        <v>0</v>
      </c>
      <c r="BJ560" s="16" t="s">
        <v>79</v>
      </c>
      <c r="BK560" s="217">
        <f>ROUND(I560*H560,2)</f>
        <v>0</v>
      </c>
      <c r="BL560" s="16" t="s">
        <v>140</v>
      </c>
      <c r="BM560" s="16" t="s">
        <v>1200</v>
      </c>
    </row>
    <row r="561" s="1" customFormat="1">
      <c r="B561" s="37"/>
      <c r="C561" s="38"/>
      <c r="D561" s="218" t="s">
        <v>142</v>
      </c>
      <c r="E561" s="38"/>
      <c r="F561" s="219" t="s">
        <v>833</v>
      </c>
      <c r="G561" s="38"/>
      <c r="H561" s="38"/>
      <c r="I561" s="131"/>
      <c r="J561" s="38"/>
      <c r="K561" s="38"/>
      <c r="L561" s="42"/>
      <c r="M561" s="220"/>
      <c r="N561" s="78"/>
      <c r="O561" s="78"/>
      <c r="P561" s="78"/>
      <c r="Q561" s="78"/>
      <c r="R561" s="78"/>
      <c r="S561" s="78"/>
      <c r="T561" s="79"/>
      <c r="AT561" s="16" t="s">
        <v>142</v>
      </c>
      <c r="AU561" s="16" t="s">
        <v>81</v>
      </c>
    </row>
    <row r="562" s="1" customFormat="1" ht="16.5" customHeight="1">
      <c r="B562" s="37"/>
      <c r="C562" s="253" t="s">
        <v>677</v>
      </c>
      <c r="D562" s="253" t="s">
        <v>499</v>
      </c>
      <c r="E562" s="254" t="s">
        <v>835</v>
      </c>
      <c r="F562" s="255" t="s">
        <v>836</v>
      </c>
      <c r="G562" s="256" t="s">
        <v>636</v>
      </c>
      <c r="H562" s="257">
        <v>2</v>
      </c>
      <c r="I562" s="258"/>
      <c r="J562" s="259">
        <f>ROUND(I562*H562,2)</f>
        <v>0</v>
      </c>
      <c r="K562" s="255" t="s">
        <v>1</v>
      </c>
      <c r="L562" s="260"/>
      <c r="M562" s="261" t="s">
        <v>1</v>
      </c>
      <c r="N562" s="262" t="s">
        <v>43</v>
      </c>
      <c r="O562" s="78"/>
      <c r="P562" s="215">
        <f>O562*H562</f>
        <v>0</v>
      </c>
      <c r="Q562" s="215">
        <v>2.1499999999999999</v>
      </c>
      <c r="R562" s="215">
        <f>Q562*H562</f>
        <v>4.2999999999999998</v>
      </c>
      <c r="S562" s="215">
        <v>0</v>
      </c>
      <c r="T562" s="216">
        <f>S562*H562</f>
        <v>0</v>
      </c>
      <c r="AR562" s="16" t="s">
        <v>188</v>
      </c>
      <c r="AT562" s="16" t="s">
        <v>499</v>
      </c>
      <c r="AU562" s="16" t="s">
        <v>81</v>
      </c>
      <c r="AY562" s="16" t="s">
        <v>133</v>
      </c>
      <c r="BE562" s="217">
        <f>IF(N562="základní",J562,0)</f>
        <v>0</v>
      </c>
      <c r="BF562" s="217">
        <f>IF(N562="snížená",J562,0)</f>
        <v>0</v>
      </c>
      <c r="BG562" s="217">
        <f>IF(N562="zákl. přenesená",J562,0)</f>
        <v>0</v>
      </c>
      <c r="BH562" s="217">
        <f>IF(N562="sníž. přenesená",J562,0)</f>
        <v>0</v>
      </c>
      <c r="BI562" s="217">
        <f>IF(N562="nulová",J562,0)</f>
        <v>0</v>
      </c>
      <c r="BJ562" s="16" t="s">
        <v>79</v>
      </c>
      <c r="BK562" s="217">
        <f>ROUND(I562*H562,2)</f>
        <v>0</v>
      </c>
      <c r="BL562" s="16" t="s">
        <v>140</v>
      </c>
      <c r="BM562" s="16" t="s">
        <v>1201</v>
      </c>
    </row>
    <row r="563" s="1" customFormat="1">
      <c r="B563" s="37"/>
      <c r="C563" s="38"/>
      <c r="D563" s="218" t="s">
        <v>142</v>
      </c>
      <c r="E563" s="38"/>
      <c r="F563" s="219" t="s">
        <v>836</v>
      </c>
      <c r="G563" s="38"/>
      <c r="H563" s="38"/>
      <c r="I563" s="131"/>
      <c r="J563" s="38"/>
      <c r="K563" s="38"/>
      <c r="L563" s="42"/>
      <c r="M563" s="220"/>
      <c r="N563" s="78"/>
      <c r="O563" s="78"/>
      <c r="P563" s="78"/>
      <c r="Q563" s="78"/>
      <c r="R563" s="78"/>
      <c r="S563" s="78"/>
      <c r="T563" s="79"/>
      <c r="AT563" s="16" t="s">
        <v>142</v>
      </c>
      <c r="AU563" s="16" t="s">
        <v>81</v>
      </c>
    </row>
    <row r="564" s="1" customFormat="1" ht="16.5" customHeight="1">
      <c r="B564" s="37"/>
      <c r="C564" s="206" t="s">
        <v>683</v>
      </c>
      <c r="D564" s="206" t="s">
        <v>135</v>
      </c>
      <c r="E564" s="207" t="s">
        <v>839</v>
      </c>
      <c r="F564" s="208" t="s">
        <v>840</v>
      </c>
      <c r="G564" s="209" t="s">
        <v>636</v>
      </c>
      <c r="H564" s="210">
        <v>40</v>
      </c>
      <c r="I564" s="211"/>
      <c r="J564" s="212">
        <f>ROUND(I564*H564,2)</f>
        <v>0</v>
      </c>
      <c r="K564" s="208" t="s">
        <v>159</v>
      </c>
      <c r="L564" s="42"/>
      <c r="M564" s="213" t="s">
        <v>1</v>
      </c>
      <c r="N564" s="214" t="s">
        <v>43</v>
      </c>
      <c r="O564" s="78"/>
      <c r="P564" s="215">
        <f>O564*H564</f>
        <v>0</v>
      </c>
      <c r="Q564" s="215">
        <v>0.0070200000000000002</v>
      </c>
      <c r="R564" s="215">
        <f>Q564*H564</f>
        <v>0.28079999999999999</v>
      </c>
      <c r="S564" s="215">
        <v>0</v>
      </c>
      <c r="T564" s="216">
        <f>S564*H564</f>
        <v>0</v>
      </c>
      <c r="AR564" s="16" t="s">
        <v>140</v>
      </c>
      <c r="AT564" s="16" t="s">
        <v>135</v>
      </c>
      <c r="AU564" s="16" t="s">
        <v>81</v>
      </c>
      <c r="AY564" s="16" t="s">
        <v>133</v>
      </c>
      <c r="BE564" s="217">
        <f>IF(N564="základní",J564,0)</f>
        <v>0</v>
      </c>
      <c r="BF564" s="217">
        <f>IF(N564="snížená",J564,0)</f>
        <v>0</v>
      </c>
      <c r="BG564" s="217">
        <f>IF(N564="zákl. přenesená",J564,0)</f>
        <v>0</v>
      </c>
      <c r="BH564" s="217">
        <f>IF(N564="sníž. přenesená",J564,0)</f>
        <v>0</v>
      </c>
      <c r="BI564" s="217">
        <f>IF(N564="nulová",J564,0)</f>
        <v>0</v>
      </c>
      <c r="BJ564" s="16" t="s">
        <v>79</v>
      </c>
      <c r="BK564" s="217">
        <f>ROUND(I564*H564,2)</f>
        <v>0</v>
      </c>
      <c r="BL564" s="16" t="s">
        <v>140</v>
      </c>
      <c r="BM564" s="16" t="s">
        <v>1202</v>
      </c>
    </row>
    <row r="565" s="1" customFormat="1">
      <c r="B565" s="37"/>
      <c r="C565" s="38"/>
      <c r="D565" s="218" t="s">
        <v>142</v>
      </c>
      <c r="E565" s="38"/>
      <c r="F565" s="219" t="s">
        <v>840</v>
      </c>
      <c r="G565" s="38"/>
      <c r="H565" s="38"/>
      <c r="I565" s="131"/>
      <c r="J565" s="38"/>
      <c r="K565" s="38"/>
      <c r="L565" s="42"/>
      <c r="M565" s="220"/>
      <c r="N565" s="78"/>
      <c r="O565" s="78"/>
      <c r="P565" s="78"/>
      <c r="Q565" s="78"/>
      <c r="R565" s="78"/>
      <c r="S565" s="78"/>
      <c r="T565" s="79"/>
      <c r="AT565" s="16" t="s">
        <v>142</v>
      </c>
      <c r="AU565" s="16" t="s">
        <v>81</v>
      </c>
    </row>
    <row r="566" s="1" customFormat="1" ht="16.5" customHeight="1">
      <c r="B566" s="37"/>
      <c r="C566" s="253" t="s">
        <v>687</v>
      </c>
      <c r="D566" s="253" t="s">
        <v>499</v>
      </c>
      <c r="E566" s="254" t="s">
        <v>843</v>
      </c>
      <c r="F566" s="255" t="s">
        <v>844</v>
      </c>
      <c r="G566" s="256" t="s">
        <v>636</v>
      </c>
      <c r="H566" s="257">
        <v>40</v>
      </c>
      <c r="I566" s="258"/>
      <c r="J566" s="259">
        <f>ROUND(I566*H566,2)</f>
        <v>0</v>
      </c>
      <c r="K566" s="255" t="s">
        <v>159</v>
      </c>
      <c r="L566" s="260"/>
      <c r="M566" s="261" t="s">
        <v>1</v>
      </c>
      <c r="N566" s="262" t="s">
        <v>43</v>
      </c>
      <c r="O566" s="78"/>
      <c r="P566" s="215">
        <f>O566*H566</f>
        <v>0</v>
      </c>
      <c r="Q566" s="215">
        <v>0.19400000000000001</v>
      </c>
      <c r="R566" s="215">
        <f>Q566*H566</f>
        <v>7.7599999999999998</v>
      </c>
      <c r="S566" s="215">
        <v>0</v>
      </c>
      <c r="T566" s="216">
        <f>S566*H566</f>
        <v>0</v>
      </c>
      <c r="AR566" s="16" t="s">
        <v>188</v>
      </c>
      <c r="AT566" s="16" t="s">
        <v>499</v>
      </c>
      <c r="AU566" s="16" t="s">
        <v>81</v>
      </c>
      <c r="AY566" s="16" t="s">
        <v>133</v>
      </c>
      <c r="BE566" s="217">
        <f>IF(N566="základní",J566,0)</f>
        <v>0</v>
      </c>
      <c r="BF566" s="217">
        <f>IF(N566="snížená",J566,0)</f>
        <v>0</v>
      </c>
      <c r="BG566" s="217">
        <f>IF(N566="zákl. přenesená",J566,0)</f>
        <v>0</v>
      </c>
      <c r="BH566" s="217">
        <f>IF(N566="sníž. přenesená",J566,0)</f>
        <v>0</v>
      </c>
      <c r="BI566" s="217">
        <f>IF(N566="nulová",J566,0)</f>
        <v>0</v>
      </c>
      <c r="BJ566" s="16" t="s">
        <v>79</v>
      </c>
      <c r="BK566" s="217">
        <f>ROUND(I566*H566,2)</f>
        <v>0</v>
      </c>
      <c r="BL566" s="16" t="s">
        <v>140</v>
      </c>
      <c r="BM566" s="16" t="s">
        <v>1203</v>
      </c>
    </row>
    <row r="567" s="1" customFormat="1">
      <c r="B567" s="37"/>
      <c r="C567" s="38"/>
      <c r="D567" s="218" t="s">
        <v>142</v>
      </c>
      <c r="E567" s="38"/>
      <c r="F567" s="219" t="s">
        <v>846</v>
      </c>
      <c r="G567" s="38"/>
      <c r="H567" s="38"/>
      <c r="I567" s="131"/>
      <c r="J567" s="38"/>
      <c r="K567" s="38"/>
      <c r="L567" s="42"/>
      <c r="M567" s="220"/>
      <c r="N567" s="78"/>
      <c r="O567" s="78"/>
      <c r="P567" s="78"/>
      <c r="Q567" s="78"/>
      <c r="R567" s="78"/>
      <c r="S567" s="78"/>
      <c r="T567" s="79"/>
      <c r="AT567" s="16" t="s">
        <v>142</v>
      </c>
      <c r="AU567" s="16" t="s">
        <v>81</v>
      </c>
    </row>
    <row r="568" s="1" customFormat="1" ht="16.5" customHeight="1">
      <c r="B568" s="37"/>
      <c r="C568" s="253" t="s">
        <v>692</v>
      </c>
      <c r="D568" s="253" t="s">
        <v>499</v>
      </c>
      <c r="E568" s="254" t="s">
        <v>848</v>
      </c>
      <c r="F568" s="255" t="s">
        <v>849</v>
      </c>
      <c r="G568" s="256" t="s">
        <v>636</v>
      </c>
      <c r="H568" s="257">
        <v>195</v>
      </c>
      <c r="I568" s="258"/>
      <c r="J568" s="259">
        <f>ROUND(I568*H568,2)</f>
        <v>0</v>
      </c>
      <c r="K568" s="255" t="s">
        <v>139</v>
      </c>
      <c r="L568" s="260"/>
      <c r="M568" s="261" t="s">
        <v>1</v>
      </c>
      <c r="N568" s="262" t="s">
        <v>43</v>
      </c>
      <c r="O568" s="78"/>
      <c r="P568" s="215">
        <f>O568*H568</f>
        <v>0</v>
      </c>
      <c r="Q568" s="215">
        <v>0.002</v>
      </c>
      <c r="R568" s="215">
        <f>Q568*H568</f>
        <v>0.39000000000000001</v>
      </c>
      <c r="S568" s="215">
        <v>0</v>
      </c>
      <c r="T568" s="216">
        <f>S568*H568</f>
        <v>0</v>
      </c>
      <c r="AR568" s="16" t="s">
        <v>188</v>
      </c>
      <c r="AT568" s="16" t="s">
        <v>499</v>
      </c>
      <c r="AU568" s="16" t="s">
        <v>81</v>
      </c>
      <c r="AY568" s="16" t="s">
        <v>133</v>
      </c>
      <c r="BE568" s="217">
        <f>IF(N568="základní",J568,0)</f>
        <v>0</v>
      </c>
      <c r="BF568" s="217">
        <f>IF(N568="snížená",J568,0)</f>
        <v>0</v>
      </c>
      <c r="BG568" s="217">
        <f>IF(N568="zákl. přenesená",J568,0)</f>
        <v>0</v>
      </c>
      <c r="BH568" s="217">
        <f>IF(N568="sníž. přenesená",J568,0)</f>
        <v>0</v>
      </c>
      <c r="BI568" s="217">
        <f>IF(N568="nulová",J568,0)</f>
        <v>0</v>
      </c>
      <c r="BJ568" s="16" t="s">
        <v>79</v>
      </c>
      <c r="BK568" s="217">
        <f>ROUND(I568*H568,2)</f>
        <v>0</v>
      </c>
      <c r="BL568" s="16" t="s">
        <v>140</v>
      </c>
      <c r="BM568" s="16" t="s">
        <v>1204</v>
      </c>
    </row>
    <row r="569" s="1" customFormat="1">
      <c r="B569" s="37"/>
      <c r="C569" s="38"/>
      <c r="D569" s="218" t="s">
        <v>142</v>
      </c>
      <c r="E569" s="38"/>
      <c r="F569" s="219" t="s">
        <v>851</v>
      </c>
      <c r="G569" s="38"/>
      <c r="H569" s="38"/>
      <c r="I569" s="131"/>
      <c r="J569" s="38"/>
      <c r="K569" s="38"/>
      <c r="L569" s="42"/>
      <c r="M569" s="220"/>
      <c r="N569" s="78"/>
      <c r="O569" s="78"/>
      <c r="P569" s="78"/>
      <c r="Q569" s="78"/>
      <c r="R569" s="78"/>
      <c r="S569" s="78"/>
      <c r="T569" s="79"/>
      <c r="AT569" s="16" t="s">
        <v>142</v>
      </c>
      <c r="AU569" s="16" t="s">
        <v>81</v>
      </c>
    </row>
    <row r="570" s="10" customFormat="1" ht="22.8" customHeight="1">
      <c r="B570" s="190"/>
      <c r="C570" s="191"/>
      <c r="D570" s="192" t="s">
        <v>71</v>
      </c>
      <c r="E570" s="204" t="s">
        <v>193</v>
      </c>
      <c r="F570" s="204" t="s">
        <v>861</v>
      </c>
      <c r="G570" s="191"/>
      <c r="H570" s="191"/>
      <c r="I570" s="194"/>
      <c r="J570" s="205">
        <f>BK570</f>
        <v>0</v>
      </c>
      <c r="K570" s="191"/>
      <c r="L570" s="196"/>
      <c r="M570" s="197"/>
      <c r="N570" s="198"/>
      <c r="O570" s="198"/>
      <c r="P570" s="199">
        <f>P571+SUM(P572:P597)</f>
        <v>0</v>
      </c>
      <c r="Q570" s="198"/>
      <c r="R570" s="199">
        <f>R571+SUM(R572:R597)</f>
        <v>13.245763999999999</v>
      </c>
      <c r="S570" s="198"/>
      <c r="T570" s="200">
        <f>T571+SUM(T572:T597)</f>
        <v>0</v>
      </c>
      <c r="AR570" s="201" t="s">
        <v>79</v>
      </c>
      <c r="AT570" s="202" t="s">
        <v>71</v>
      </c>
      <c r="AU570" s="202" t="s">
        <v>79</v>
      </c>
      <c r="AY570" s="201" t="s">
        <v>133</v>
      </c>
      <c r="BK570" s="203">
        <f>BK571+SUM(BK572:BK597)</f>
        <v>0</v>
      </c>
    </row>
    <row r="571" s="1" customFormat="1" ht="16.5" customHeight="1">
      <c r="B571" s="37"/>
      <c r="C571" s="206" t="s">
        <v>758</v>
      </c>
      <c r="D571" s="206" t="s">
        <v>135</v>
      </c>
      <c r="E571" s="207" t="s">
        <v>863</v>
      </c>
      <c r="F571" s="208" t="s">
        <v>864</v>
      </c>
      <c r="G571" s="209" t="s">
        <v>196</v>
      </c>
      <c r="H571" s="210">
        <v>2076.4000000000001</v>
      </c>
      <c r="I571" s="211"/>
      <c r="J571" s="212">
        <f>ROUND(I571*H571,2)</f>
        <v>0</v>
      </c>
      <c r="K571" s="208" t="s">
        <v>1</v>
      </c>
      <c r="L571" s="42"/>
      <c r="M571" s="213" t="s">
        <v>1</v>
      </c>
      <c r="N571" s="214" t="s">
        <v>43</v>
      </c>
      <c r="O571" s="78"/>
      <c r="P571" s="215">
        <f>O571*H571</f>
        <v>0</v>
      </c>
      <c r="Q571" s="215">
        <v>1.0000000000000001E-05</v>
      </c>
      <c r="R571" s="215">
        <f>Q571*H571</f>
        <v>0.020764000000000001</v>
      </c>
      <c r="S571" s="215">
        <v>0</v>
      </c>
      <c r="T571" s="216">
        <f>S571*H571</f>
        <v>0</v>
      </c>
      <c r="AR571" s="16" t="s">
        <v>140</v>
      </c>
      <c r="AT571" s="16" t="s">
        <v>135</v>
      </c>
      <c r="AU571" s="16" t="s">
        <v>81</v>
      </c>
      <c r="AY571" s="16" t="s">
        <v>133</v>
      </c>
      <c r="BE571" s="217">
        <f>IF(N571="základní",J571,0)</f>
        <v>0</v>
      </c>
      <c r="BF571" s="217">
        <f>IF(N571="snížená",J571,0)</f>
        <v>0</v>
      </c>
      <c r="BG571" s="217">
        <f>IF(N571="zákl. přenesená",J571,0)</f>
        <v>0</v>
      </c>
      <c r="BH571" s="217">
        <f>IF(N571="sníž. přenesená",J571,0)</f>
        <v>0</v>
      </c>
      <c r="BI571" s="217">
        <f>IF(N571="nulová",J571,0)</f>
        <v>0</v>
      </c>
      <c r="BJ571" s="16" t="s">
        <v>79</v>
      </c>
      <c r="BK571" s="217">
        <f>ROUND(I571*H571,2)</f>
        <v>0</v>
      </c>
      <c r="BL571" s="16" t="s">
        <v>140</v>
      </c>
      <c r="BM571" s="16" t="s">
        <v>1205</v>
      </c>
    </row>
    <row r="572" s="1" customFormat="1">
      <c r="B572" s="37"/>
      <c r="C572" s="38"/>
      <c r="D572" s="218" t="s">
        <v>142</v>
      </c>
      <c r="E572" s="38"/>
      <c r="F572" s="219" t="s">
        <v>864</v>
      </c>
      <c r="G572" s="38"/>
      <c r="H572" s="38"/>
      <c r="I572" s="131"/>
      <c r="J572" s="38"/>
      <c r="K572" s="38"/>
      <c r="L572" s="42"/>
      <c r="M572" s="220"/>
      <c r="N572" s="78"/>
      <c r="O572" s="78"/>
      <c r="P572" s="78"/>
      <c r="Q572" s="78"/>
      <c r="R572" s="78"/>
      <c r="S572" s="78"/>
      <c r="T572" s="79"/>
      <c r="AT572" s="16" t="s">
        <v>142</v>
      </c>
      <c r="AU572" s="16" t="s">
        <v>81</v>
      </c>
    </row>
    <row r="573" s="12" customFormat="1">
      <c r="B573" s="231"/>
      <c r="C573" s="232"/>
      <c r="D573" s="218" t="s">
        <v>144</v>
      </c>
      <c r="E573" s="233" t="s">
        <v>1</v>
      </c>
      <c r="F573" s="234" t="s">
        <v>1206</v>
      </c>
      <c r="G573" s="232"/>
      <c r="H573" s="235">
        <v>46.799999999999997</v>
      </c>
      <c r="I573" s="236"/>
      <c r="J573" s="232"/>
      <c r="K573" s="232"/>
      <c r="L573" s="237"/>
      <c r="M573" s="238"/>
      <c r="N573" s="239"/>
      <c r="O573" s="239"/>
      <c r="P573" s="239"/>
      <c r="Q573" s="239"/>
      <c r="R573" s="239"/>
      <c r="S573" s="239"/>
      <c r="T573" s="240"/>
      <c r="AT573" s="241" t="s">
        <v>144</v>
      </c>
      <c r="AU573" s="241" t="s">
        <v>81</v>
      </c>
      <c r="AV573" s="12" t="s">
        <v>81</v>
      </c>
      <c r="AW573" s="12" t="s">
        <v>33</v>
      </c>
      <c r="AX573" s="12" t="s">
        <v>72</v>
      </c>
      <c r="AY573" s="241" t="s">
        <v>133</v>
      </c>
    </row>
    <row r="574" s="12" customFormat="1">
      <c r="B574" s="231"/>
      <c r="C574" s="232"/>
      <c r="D574" s="218" t="s">
        <v>144</v>
      </c>
      <c r="E574" s="233" t="s">
        <v>1</v>
      </c>
      <c r="F574" s="234" t="s">
        <v>1207</v>
      </c>
      <c r="G574" s="232"/>
      <c r="H574" s="235">
        <v>793.39999999999998</v>
      </c>
      <c r="I574" s="236"/>
      <c r="J574" s="232"/>
      <c r="K574" s="232"/>
      <c r="L574" s="237"/>
      <c r="M574" s="238"/>
      <c r="N574" s="239"/>
      <c r="O574" s="239"/>
      <c r="P574" s="239"/>
      <c r="Q574" s="239"/>
      <c r="R574" s="239"/>
      <c r="S574" s="239"/>
      <c r="T574" s="240"/>
      <c r="AT574" s="241" t="s">
        <v>144</v>
      </c>
      <c r="AU574" s="241" t="s">
        <v>81</v>
      </c>
      <c r="AV574" s="12" t="s">
        <v>81</v>
      </c>
      <c r="AW574" s="12" t="s">
        <v>33</v>
      </c>
      <c r="AX574" s="12" t="s">
        <v>72</v>
      </c>
      <c r="AY574" s="241" t="s">
        <v>133</v>
      </c>
    </row>
    <row r="575" s="12" customFormat="1">
      <c r="B575" s="231"/>
      <c r="C575" s="232"/>
      <c r="D575" s="218" t="s">
        <v>144</v>
      </c>
      <c r="E575" s="233" t="s">
        <v>1</v>
      </c>
      <c r="F575" s="234" t="s">
        <v>1208</v>
      </c>
      <c r="G575" s="232"/>
      <c r="H575" s="235">
        <v>1236.2000000000001</v>
      </c>
      <c r="I575" s="236"/>
      <c r="J575" s="232"/>
      <c r="K575" s="232"/>
      <c r="L575" s="237"/>
      <c r="M575" s="238"/>
      <c r="N575" s="239"/>
      <c r="O575" s="239"/>
      <c r="P575" s="239"/>
      <c r="Q575" s="239"/>
      <c r="R575" s="239"/>
      <c r="S575" s="239"/>
      <c r="T575" s="240"/>
      <c r="AT575" s="241" t="s">
        <v>144</v>
      </c>
      <c r="AU575" s="241" t="s">
        <v>81</v>
      </c>
      <c r="AV575" s="12" t="s">
        <v>81</v>
      </c>
      <c r="AW575" s="12" t="s">
        <v>33</v>
      </c>
      <c r="AX575" s="12" t="s">
        <v>72</v>
      </c>
      <c r="AY575" s="241" t="s">
        <v>133</v>
      </c>
    </row>
    <row r="576" s="13" customFormat="1">
      <c r="B576" s="242"/>
      <c r="C576" s="243"/>
      <c r="D576" s="218" t="s">
        <v>144</v>
      </c>
      <c r="E576" s="244" t="s">
        <v>1</v>
      </c>
      <c r="F576" s="245" t="s">
        <v>149</v>
      </c>
      <c r="G576" s="243"/>
      <c r="H576" s="246">
        <v>2076.4000000000001</v>
      </c>
      <c r="I576" s="247"/>
      <c r="J576" s="243"/>
      <c r="K576" s="243"/>
      <c r="L576" s="248"/>
      <c r="M576" s="249"/>
      <c r="N576" s="250"/>
      <c r="O576" s="250"/>
      <c r="P576" s="250"/>
      <c r="Q576" s="250"/>
      <c r="R576" s="250"/>
      <c r="S576" s="250"/>
      <c r="T576" s="251"/>
      <c r="AT576" s="252" t="s">
        <v>144</v>
      </c>
      <c r="AU576" s="252" t="s">
        <v>81</v>
      </c>
      <c r="AV576" s="13" t="s">
        <v>140</v>
      </c>
      <c r="AW576" s="13" t="s">
        <v>33</v>
      </c>
      <c r="AX576" s="13" t="s">
        <v>79</v>
      </c>
      <c r="AY576" s="252" t="s">
        <v>133</v>
      </c>
    </row>
    <row r="577" s="1" customFormat="1" ht="16.5" customHeight="1">
      <c r="B577" s="37"/>
      <c r="C577" s="253" t="s">
        <v>763</v>
      </c>
      <c r="D577" s="253" t="s">
        <v>499</v>
      </c>
      <c r="E577" s="254" t="s">
        <v>872</v>
      </c>
      <c r="F577" s="255" t="s">
        <v>873</v>
      </c>
      <c r="G577" s="256" t="s">
        <v>502</v>
      </c>
      <c r="H577" s="257">
        <v>13.225</v>
      </c>
      <c r="I577" s="258"/>
      <c r="J577" s="259">
        <f>ROUND(I577*H577,2)</f>
        <v>0</v>
      </c>
      <c r="K577" s="255" t="s">
        <v>139</v>
      </c>
      <c r="L577" s="260"/>
      <c r="M577" s="261" t="s">
        <v>1</v>
      </c>
      <c r="N577" s="262" t="s">
        <v>43</v>
      </c>
      <c r="O577" s="78"/>
      <c r="P577" s="215">
        <f>O577*H577</f>
        <v>0</v>
      </c>
      <c r="Q577" s="215">
        <v>1</v>
      </c>
      <c r="R577" s="215">
        <f>Q577*H577</f>
        <v>13.225</v>
      </c>
      <c r="S577" s="215">
        <v>0</v>
      </c>
      <c r="T577" s="216">
        <f>S577*H577</f>
        <v>0</v>
      </c>
      <c r="AR577" s="16" t="s">
        <v>188</v>
      </c>
      <c r="AT577" s="16" t="s">
        <v>499</v>
      </c>
      <c r="AU577" s="16" t="s">
        <v>81</v>
      </c>
      <c r="AY577" s="16" t="s">
        <v>133</v>
      </c>
      <c r="BE577" s="217">
        <f>IF(N577="základní",J577,0)</f>
        <v>0</v>
      </c>
      <c r="BF577" s="217">
        <f>IF(N577="snížená",J577,0)</f>
        <v>0</v>
      </c>
      <c r="BG577" s="217">
        <f>IF(N577="zákl. přenesená",J577,0)</f>
        <v>0</v>
      </c>
      <c r="BH577" s="217">
        <f>IF(N577="sníž. přenesená",J577,0)</f>
        <v>0</v>
      </c>
      <c r="BI577" s="217">
        <f>IF(N577="nulová",J577,0)</f>
        <v>0</v>
      </c>
      <c r="BJ577" s="16" t="s">
        <v>79</v>
      </c>
      <c r="BK577" s="217">
        <f>ROUND(I577*H577,2)</f>
        <v>0</v>
      </c>
      <c r="BL577" s="16" t="s">
        <v>140</v>
      </c>
      <c r="BM577" s="16" t="s">
        <v>1209</v>
      </c>
    </row>
    <row r="578" s="1" customFormat="1">
      <c r="B578" s="37"/>
      <c r="C578" s="38"/>
      <c r="D578" s="218" t="s">
        <v>142</v>
      </c>
      <c r="E578" s="38"/>
      <c r="F578" s="219" t="s">
        <v>875</v>
      </c>
      <c r="G578" s="38"/>
      <c r="H578" s="38"/>
      <c r="I578" s="131"/>
      <c r="J578" s="38"/>
      <c r="K578" s="38"/>
      <c r="L578" s="42"/>
      <c r="M578" s="220"/>
      <c r="N578" s="78"/>
      <c r="O578" s="78"/>
      <c r="P578" s="78"/>
      <c r="Q578" s="78"/>
      <c r="R578" s="78"/>
      <c r="S578" s="78"/>
      <c r="T578" s="79"/>
      <c r="AT578" s="16" t="s">
        <v>142</v>
      </c>
      <c r="AU578" s="16" t="s">
        <v>81</v>
      </c>
    </row>
    <row r="579" s="12" customFormat="1">
      <c r="B579" s="231"/>
      <c r="C579" s="232"/>
      <c r="D579" s="218" t="s">
        <v>144</v>
      </c>
      <c r="E579" s="233" t="s">
        <v>1</v>
      </c>
      <c r="F579" s="234" t="s">
        <v>1210</v>
      </c>
      <c r="G579" s="232"/>
      <c r="H579" s="235">
        <v>13.225</v>
      </c>
      <c r="I579" s="236"/>
      <c r="J579" s="232"/>
      <c r="K579" s="232"/>
      <c r="L579" s="237"/>
      <c r="M579" s="238"/>
      <c r="N579" s="239"/>
      <c r="O579" s="239"/>
      <c r="P579" s="239"/>
      <c r="Q579" s="239"/>
      <c r="R579" s="239"/>
      <c r="S579" s="239"/>
      <c r="T579" s="240"/>
      <c r="AT579" s="241" t="s">
        <v>144</v>
      </c>
      <c r="AU579" s="241" t="s">
        <v>81</v>
      </c>
      <c r="AV579" s="12" t="s">
        <v>81</v>
      </c>
      <c r="AW579" s="12" t="s">
        <v>33</v>
      </c>
      <c r="AX579" s="12" t="s">
        <v>79</v>
      </c>
      <c r="AY579" s="241" t="s">
        <v>133</v>
      </c>
    </row>
    <row r="580" s="1" customFormat="1" ht="16.5" customHeight="1">
      <c r="B580" s="37"/>
      <c r="C580" s="206" t="s">
        <v>696</v>
      </c>
      <c r="D580" s="206" t="s">
        <v>135</v>
      </c>
      <c r="E580" s="207" t="s">
        <v>878</v>
      </c>
      <c r="F580" s="208" t="s">
        <v>879</v>
      </c>
      <c r="G580" s="209" t="s">
        <v>196</v>
      </c>
      <c r="H580" s="210">
        <v>2076.4000000000001</v>
      </c>
      <c r="I580" s="211"/>
      <c r="J580" s="212">
        <f>ROUND(I580*H580,2)</f>
        <v>0</v>
      </c>
      <c r="K580" s="208" t="s">
        <v>139</v>
      </c>
      <c r="L580" s="42"/>
      <c r="M580" s="213" t="s">
        <v>1</v>
      </c>
      <c r="N580" s="214" t="s">
        <v>43</v>
      </c>
      <c r="O580" s="78"/>
      <c r="P580" s="215">
        <f>O580*H580</f>
        <v>0</v>
      </c>
      <c r="Q580" s="215">
        <v>0</v>
      </c>
      <c r="R580" s="215">
        <f>Q580*H580</f>
        <v>0</v>
      </c>
      <c r="S580" s="215">
        <v>0</v>
      </c>
      <c r="T580" s="216">
        <f>S580*H580</f>
        <v>0</v>
      </c>
      <c r="AR580" s="16" t="s">
        <v>140</v>
      </c>
      <c r="AT580" s="16" t="s">
        <v>135</v>
      </c>
      <c r="AU580" s="16" t="s">
        <v>81</v>
      </c>
      <c r="AY580" s="16" t="s">
        <v>133</v>
      </c>
      <c r="BE580" s="217">
        <f>IF(N580="základní",J580,0)</f>
        <v>0</v>
      </c>
      <c r="BF580" s="217">
        <f>IF(N580="snížená",J580,0)</f>
        <v>0</v>
      </c>
      <c r="BG580" s="217">
        <f>IF(N580="zákl. přenesená",J580,0)</f>
        <v>0</v>
      </c>
      <c r="BH580" s="217">
        <f>IF(N580="sníž. přenesená",J580,0)</f>
        <v>0</v>
      </c>
      <c r="BI580" s="217">
        <f>IF(N580="nulová",J580,0)</f>
        <v>0</v>
      </c>
      <c r="BJ580" s="16" t="s">
        <v>79</v>
      </c>
      <c r="BK580" s="217">
        <f>ROUND(I580*H580,2)</f>
        <v>0</v>
      </c>
      <c r="BL580" s="16" t="s">
        <v>140</v>
      </c>
      <c r="BM580" s="16" t="s">
        <v>1211</v>
      </c>
    </row>
    <row r="581" s="1" customFormat="1">
      <c r="B581" s="37"/>
      <c r="C581" s="38"/>
      <c r="D581" s="218" t="s">
        <v>142</v>
      </c>
      <c r="E581" s="38"/>
      <c r="F581" s="219" t="s">
        <v>881</v>
      </c>
      <c r="G581" s="38"/>
      <c r="H581" s="38"/>
      <c r="I581" s="131"/>
      <c r="J581" s="38"/>
      <c r="K581" s="38"/>
      <c r="L581" s="42"/>
      <c r="M581" s="220"/>
      <c r="N581" s="78"/>
      <c r="O581" s="78"/>
      <c r="P581" s="78"/>
      <c r="Q581" s="78"/>
      <c r="R581" s="78"/>
      <c r="S581" s="78"/>
      <c r="T581" s="79"/>
      <c r="AT581" s="16" t="s">
        <v>142</v>
      </c>
      <c r="AU581" s="16" t="s">
        <v>81</v>
      </c>
    </row>
    <row r="582" s="12" customFormat="1">
      <c r="B582" s="231"/>
      <c r="C582" s="232"/>
      <c r="D582" s="218" t="s">
        <v>144</v>
      </c>
      <c r="E582" s="233" t="s">
        <v>1</v>
      </c>
      <c r="F582" s="234" t="s">
        <v>1206</v>
      </c>
      <c r="G582" s="232"/>
      <c r="H582" s="235">
        <v>46.799999999999997</v>
      </c>
      <c r="I582" s="236"/>
      <c r="J582" s="232"/>
      <c r="K582" s="232"/>
      <c r="L582" s="237"/>
      <c r="M582" s="238"/>
      <c r="N582" s="239"/>
      <c r="O582" s="239"/>
      <c r="P582" s="239"/>
      <c r="Q582" s="239"/>
      <c r="R582" s="239"/>
      <c r="S582" s="239"/>
      <c r="T582" s="240"/>
      <c r="AT582" s="241" t="s">
        <v>144</v>
      </c>
      <c r="AU582" s="241" t="s">
        <v>81</v>
      </c>
      <c r="AV582" s="12" t="s">
        <v>81</v>
      </c>
      <c r="AW582" s="12" t="s">
        <v>33</v>
      </c>
      <c r="AX582" s="12" t="s">
        <v>72</v>
      </c>
      <c r="AY582" s="241" t="s">
        <v>133</v>
      </c>
    </row>
    <row r="583" s="12" customFormat="1">
      <c r="B583" s="231"/>
      <c r="C583" s="232"/>
      <c r="D583" s="218" t="s">
        <v>144</v>
      </c>
      <c r="E583" s="233" t="s">
        <v>1</v>
      </c>
      <c r="F583" s="234" t="s">
        <v>1207</v>
      </c>
      <c r="G583" s="232"/>
      <c r="H583" s="235">
        <v>793.39999999999998</v>
      </c>
      <c r="I583" s="236"/>
      <c r="J583" s="232"/>
      <c r="K583" s="232"/>
      <c r="L583" s="237"/>
      <c r="M583" s="238"/>
      <c r="N583" s="239"/>
      <c r="O583" s="239"/>
      <c r="P583" s="239"/>
      <c r="Q583" s="239"/>
      <c r="R583" s="239"/>
      <c r="S583" s="239"/>
      <c r="T583" s="240"/>
      <c r="AT583" s="241" t="s">
        <v>144</v>
      </c>
      <c r="AU583" s="241" t="s">
        <v>81</v>
      </c>
      <c r="AV583" s="12" t="s">
        <v>81</v>
      </c>
      <c r="AW583" s="12" t="s">
        <v>33</v>
      </c>
      <c r="AX583" s="12" t="s">
        <v>72</v>
      </c>
      <c r="AY583" s="241" t="s">
        <v>133</v>
      </c>
    </row>
    <row r="584" s="12" customFormat="1">
      <c r="B584" s="231"/>
      <c r="C584" s="232"/>
      <c r="D584" s="218" t="s">
        <v>144</v>
      </c>
      <c r="E584" s="233" t="s">
        <v>1</v>
      </c>
      <c r="F584" s="234" t="s">
        <v>1208</v>
      </c>
      <c r="G584" s="232"/>
      <c r="H584" s="235">
        <v>1236.2000000000001</v>
      </c>
      <c r="I584" s="236"/>
      <c r="J584" s="232"/>
      <c r="K584" s="232"/>
      <c r="L584" s="237"/>
      <c r="M584" s="238"/>
      <c r="N584" s="239"/>
      <c r="O584" s="239"/>
      <c r="P584" s="239"/>
      <c r="Q584" s="239"/>
      <c r="R584" s="239"/>
      <c r="S584" s="239"/>
      <c r="T584" s="240"/>
      <c r="AT584" s="241" t="s">
        <v>144</v>
      </c>
      <c r="AU584" s="241" t="s">
        <v>81</v>
      </c>
      <c r="AV584" s="12" t="s">
        <v>81</v>
      </c>
      <c r="AW584" s="12" t="s">
        <v>33</v>
      </c>
      <c r="AX584" s="12" t="s">
        <v>72</v>
      </c>
      <c r="AY584" s="241" t="s">
        <v>133</v>
      </c>
    </row>
    <row r="585" s="13" customFormat="1">
      <c r="B585" s="242"/>
      <c r="C585" s="243"/>
      <c r="D585" s="218" t="s">
        <v>144</v>
      </c>
      <c r="E585" s="244" t="s">
        <v>1</v>
      </c>
      <c r="F585" s="245" t="s">
        <v>149</v>
      </c>
      <c r="G585" s="243"/>
      <c r="H585" s="246">
        <v>2076.4000000000001</v>
      </c>
      <c r="I585" s="247"/>
      <c r="J585" s="243"/>
      <c r="K585" s="243"/>
      <c r="L585" s="248"/>
      <c r="M585" s="249"/>
      <c r="N585" s="250"/>
      <c r="O585" s="250"/>
      <c r="P585" s="250"/>
      <c r="Q585" s="250"/>
      <c r="R585" s="250"/>
      <c r="S585" s="250"/>
      <c r="T585" s="251"/>
      <c r="AT585" s="252" t="s">
        <v>144</v>
      </c>
      <c r="AU585" s="252" t="s">
        <v>81</v>
      </c>
      <c r="AV585" s="13" t="s">
        <v>140</v>
      </c>
      <c r="AW585" s="13" t="s">
        <v>33</v>
      </c>
      <c r="AX585" s="13" t="s">
        <v>79</v>
      </c>
      <c r="AY585" s="252" t="s">
        <v>133</v>
      </c>
    </row>
    <row r="586" s="1" customFormat="1" ht="16.5" customHeight="1">
      <c r="B586" s="37"/>
      <c r="C586" s="206" t="s">
        <v>701</v>
      </c>
      <c r="D586" s="206" t="s">
        <v>135</v>
      </c>
      <c r="E586" s="207" t="s">
        <v>883</v>
      </c>
      <c r="F586" s="208" t="s">
        <v>884</v>
      </c>
      <c r="G586" s="209" t="s">
        <v>502</v>
      </c>
      <c r="H586" s="210">
        <v>739.59199999999998</v>
      </c>
      <c r="I586" s="211"/>
      <c r="J586" s="212">
        <f>ROUND(I586*H586,2)</f>
        <v>0</v>
      </c>
      <c r="K586" s="208" t="s">
        <v>1</v>
      </c>
      <c r="L586" s="42"/>
      <c r="M586" s="213" t="s">
        <v>1</v>
      </c>
      <c r="N586" s="214" t="s">
        <v>43</v>
      </c>
      <c r="O586" s="78"/>
      <c r="P586" s="215">
        <f>O586*H586</f>
        <v>0</v>
      </c>
      <c r="Q586" s="215">
        <v>0</v>
      </c>
      <c r="R586" s="215">
        <f>Q586*H586</f>
        <v>0</v>
      </c>
      <c r="S586" s="215">
        <v>0</v>
      </c>
      <c r="T586" s="216">
        <f>S586*H586</f>
        <v>0</v>
      </c>
      <c r="AR586" s="16" t="s">
        <v>140</v>
      </c>
      <c r="AT586" s="16" t="s">
        <v>135</v>
      </c>
      <c r="AU586" s="16" t="s">
        <v>81</v>
      </c>
      <c r="AY586" s="16" t="s">
        <v>133</v>
      </c>
      <c r="BE586" s="217">
        <f>IF(N586="základní",J586,0)</f>
        <v>0</v>
      </c>
      <c r="BF586" s="217">
        <f>IF(N586="snížená",J586,0)</f>
        <v>0</v>
      </c>
      <c r="BG586" s="217">
        <f>IF(N586="zákl. přenesená",J586,0)</f>
        <v>0</v>
      </c>
      <c r="BH586" s="217">
        <f>IF(N586="sníž. přenesená",J586,0)</f>
        <v>0</v>
      </c>
      <c r="BI586" s="217">
        <f>IF(N586="nulová",J586,0)</f>
        <v>0</v>
      </c>
      <c r="BJ586" s="16" t="s">
        <v>79</v>
      </c>
      <c r="BK586" s="217">
        <f>ROUND(I586*H586,2)</f>
        <v>0</v>
      </c>
      <c r="BL586" s="16" t="s">
        <v>140</v>
      </c>
      <c r="BM586" s="16" t="s">
        <v>1212</v>
      </c>
    </row>
    <row r="587" s="1" customFormat="1">
      <c r="B587" s="37"/>
      <c r="C587" s="38"/>
      <c r="D587" s="218" t="s">
        <v>142</v>
      </c>
      <c r="E587" s="38"/>
      <c r="F587" s="219" t="s">
        <v>884</v>
      </c>
      <c r="G587" s="38"/>
      <c r="H587" s="38"/>
      <c r="I587" s="131"/>
      <c r="J587" s="38"/>
      <c r="K587" s="38"/>
      <c r="L587" s="42"/>
      <c r="M587" s="220"/>
      <c r="N587" s="78"/>
      <c r="O587" s="78"/>
      <c r="P587" s="78"/>
      <c r="Q587" s="78"/>
      <c r="R587" s="78"/>
      <c r="S587" s="78"/>
      <c r="T587" s="79"/>
      <c r="AT587" s="16" t="s">
        <v>142</v>
      </c>
      <c r="AU587" s="16" t="s">
        <v>81</v>
      </c>
    </row>
    <row r="588" s="1" customFormat="1" ht="16.5" customHeight="1">
      <c r="B588" s="37"/>
      <c r="C588" s="206" t="s">
        <v>706</v>
      </c>
      <c r="D588" s="206" t="s">
        <v>135</v>
      </c>
      <c r="E588" s="207" t="s">
        <v>887</v>
      </c>
      <c r="F588" s="208" t="s">
        <v>888</v>
      </c>
      <c r="G588" s="209" t="s">
        <v>502</v>
      </c>
      <c r="H588" s="210">
        <v>4437.5519999999997</v>
      </c>
      <c r="I588" s="211"/>
      <c r="J588" s="212">
        <f>ROUND(I588*H588,2)</f>
        <v>0</v>
      </c>
      <c r="K588" s="208" t="s">
        <v>1</v>
      </c>
      <c r="L588" s="42"/>
      <c r="M588" s="213" t="s">
        <v>1</v>
      </c>
      <c r="N588" s="214" t="s">
        <v>43</v>
      </c>
      <c r="O588" s="78"/>
      <c r="P588" s="215">
        <f>O588*H588</f>
        <v>0</v>
      </c>
      <c r="Q588" s="215">
        <v>0</v>
      </c>
      <c r="R588" s="215">
        <f>Q588*H588</f>
        <v>0</v>
      </c>
      <c r="S588" s="215">
        <v>0</v>
      </c>
      <c r="T588" s="216">
        <f>S588*H588</f>
        <v>0</v>
      </c>
      <c r="AR588" s="16" t="s">
        <v>140</v>
      </c>
      <c r="AT588" s="16" t="s">
        <v>135</v>
      </c>
      <c r="AU588" s="16" t="s">
        <v>81</v>
      </c>
      <c r="AY588" s="16" t="s">
        <v>133</v>
      </c>
      <c r="BE588" s="217">
        <f>IF(N588="základní",J588,0)</f>
        <v>0</v>
      </c>
      <c r="BF588" s="217">
        <f>IF(N588="snížená",J588,0)</f>
        <v>0</v>
      </c>
      <c r="BG588" s="217">
        <f>IF(N588="zákl. přenesená",J588,0)</f>
        <v>0</v>
      </c>
      <c r="BH588" s="217">
        <f>IF(N588="sníž. přenesená",J588,0)</f>
        <v>0</v>
      </c>
      <c r="BI588" s="217">
        <f>IF(N588="nulová",J588,0)</f>
        <v>0</v>
      </c>
      <c r="BJ588" s="16" t="s">
        <v>79</v>
      </c>
      <c r="BK588" s="217">
        <f>ROUND(I588*H588,2)</f>
        <v>0</v>
      </c>
      <c r="BL588" s="16" t="s">
        <v>140</v>
      </c>
      <c r="BM588" s="16" t="s">
        <v>1213</v>
      </c>
    </row>
    <row r="589" s="1" customFormat="1">
      <c r="B589" s="37"/>
      <c r="C589" s="38"/>
      <c r="D589" s="218" t="s">
        <v>142</v>
      </c>
      <c r="E589" s="38"/>
      <c r="F589" s="219" t="s">
        <v>888</v>
      </c>
      <c r="G589" s="38"/>
      <c r="H589" s="38"/>
      <c r="I589" s="131"/>
      <c r="J589" s="38"/>
      <c r="K589" s="38"/>
      <c r="L589" s="42"/>
      <c r="M589" s="220"/>
      <c r="N589" s="78"/>
      <c r="O589" s="78"/>
      <c r="P589" s="78"/>
      <c r="Q589" s="78"/>
      <c r="R589" s="78"/>
      <c r="S589" s="78"/>
      <c r="T589" s="79"/>
      <c r="AT589" s="16" t="s">
        <v>142</v>
      </c>
      <c r="AU589" s="16" t="s">
        <v>81</v>
      </c>
    </row>
    <row r="590" s="12" customFormat="1">
      <c r="B590" s="231"/>
      <c r="C590" s="232"/>
      <c r="D590" s="218" t="s">
        <v>144</v>
      </c>
      <c r="E590" s="233" t="s">
        <v>1</v>
      </c>
      <c r="F590" s="234" t="s">
        <v>1214</v>
      </c>
      <c r="G590" s="232"/>
      <c r="H590" s="235">
        <v>4437.5519999999997</v>
      </c>
      <c r="I590" s="236"/>
      <c r="J590" s="232"/>
      <c r="K590" s="232"/>
      <c r="L590" s="237"/>
      <c r="M590" s="238"/>
      <c r="N590" s="239"/>
      <c r="O590" s="239"/>
      <c r="P590" s="239"/>
      <c r="Q590" s="239"/>
      <c r="R590" s="239"/>
      <c r="S590" s="239"/>
      <c r="T590" s="240"/>
      <c r="AT590" s="241" t="s">
        <v>144</v>
      </c>
      <c r="AU590" s="241" t="s">
        <v>81</v>
      </c>
      <c r="AV590" s="12" t="s">
        <v>81</v>
      </c>
      <c r="AW590" s="12" t="s">
        <v>33</v>
      </c>
      <c r="AX590" s="12" t="s">
        <v>79</v>
      </c>
      <c r="AY590" s="241" t="s">
        <v>133</v>
      </c>
    </row>
    <row r="591" s="1" customFormat="1" ht="16.5" customHeight="1">
      <c r="B591" s="37"/>
      <c r="C591" s="206" t="s">
        <v>710</v>
      </c>
      <c r="D591" s="206" t="s">
        <v>135</v>
      </c>
      <c r="E591" s="207" t="s">
        <v>1215</v>
      </c>
      <c r="F591" s="208" t="s">
        <v>1216</v>
      </c>
      <c r="G591" s="209" t="s">
        <v>138</v>
      </c>
      <c r="H591" s="210">
        <v>40.5</v>
      </c>
      <c r="I591" s="211"/>
      <c r="J591" s="212">
        <f>ROUND(I591*H591,2)</f>
        <v>0</v>
      </c>
      <c r="K591" s="208" t="s">
        <v>139</v>
      </c>
      <c r="L591" s="42"/>
      <c r="M591" s="213" t="s">
        <v>1</v>
      </c>
      <c r="N591" s="214" t="s">
        <v>43</v>
      </c>
      <c r="O591" s="78"/>
      <c r="P591" s="215">
        <f>O591*H591</f>
        <v>0</v>
      </c>
      <c r="Q591" s="215">
        <v>0</v>
      </c>
      <c r="R591" s="215">
        <f>Q591*H591</f>
        <v>0</v>
      </c>
      <c r="S591" s="215">
        <v>0</v>
      </c>
      <c r="T591" s="216">
        <f>S591*H591</f>
        <v>0</v>
      </c>
      <c r="AR591" s="16" t="s">
        <v>140</v>
      </c>
      <c r="AT591" s="16" t="s">
        <v>135</v>
      </c>
      <c r="AU591" s="16" t="s">
        <v>81</v>
      </c>
      <c r="AY591" s="16" t="s">
        <v>133</v>
      </c>
      <c r="BE591" s="217">
        <f>IF(N591="základní",J591,0)</f>
        <v>0</v>
      </c>
      <c r="BF591" s="217">
        <f>IF(N591="snížená",J591,0)</f>
        <v>0</v>
      </c>
      <c r="BG591" s="217">
        <f>IF(N591="zákl. přenesená",J591,0)</f>
        <v>0</v>
      </c>
      <c r="BH591" s="217">
        <f>IF(N591="sníž. přenesená",J591,0)</f>
        <v>0</v>
      </c>
      <c r="BI591" s="217">
        <f>IF(N591="nulová",J591,0)</f>
        <v>0</v>
      </c>
      <c r="BJ591" s="16" t="s">
        <v>79</v>
      </c>
      <c r="BK591" s="217">
        <f>ROUND(I591*H591,2)</f>
        <v>0</v>
      </c>
      <c r="BL591" s="16" t="s">
        <v>140</v>
      </c>
      <c r="BM591" s="16" t="s">
        <v>1217</v>
      </c>
    </row>
    <row r="592" s="1" customFormat="1">
      <c r="B592" s="37"/>
      <c r="C592" s="38"/>
      <c r="D592" s="218" t="s">
        <v>142</v>
      </c>
      <c r="E592" s="38"/>
      <c r="F592" s="219" t="s">
        <v>1218</v>
      </c>
      <c r="G592" s="38"/>
      <c r="H592" s="38"/>
      <c r="I592" s="131"/>
      <c r="J592" s="38"/>
      <c r="K592" s="38"/>
      <c r="L592" s="42"/>
      <c r="M592" s="220"/>
      <c r="N592" s="78"/>
      <c r="O592" s="78"/>
      <c r="P592" s="78"/>
      <c r="Q592" s="78"/>
      <c r="R592" s="78"/>
      <c r="S592" s="78"/>
      <c r="T592" s="79"/>
      <c r="AT592" s="16" t="s">
        <v>142</v>
      </c>
      <c r="AU592" s="16" t="s">
        <v>81</v>
      </c>
    </row>
    <row r="593" s="11" customFormat="1">
      <c r="B593" s="221"/>
      <c r="C593" s="222"/>
      <c r="D593" s="218" t="s">
        <v>144</v>
      </c>
      <c r="E593" s="223" t="s">
        <v>1</v>
      </c>
      <c r="F593" s="224" t="s">
        <v>225</v>
      </c>
      <c r="G593" s="222"/>
      <c r="H593" s="223" t="s">
        <v>1</v>
      </c>
      <c r="I593" s="225"/>
      <c r="J593" s="222"/>
      <c r="K593" s="222"/>
      <c r="L593" s="226"/>
      <c r="M593" s="227"/>
      <c r="N593" s="228"/>
      <c r="O593" s="228"/>
      <c r="P593" s="228"/>
      <c r="Q593" s="228"/>
      <c r="R593" s="228"/>
      <c r="S593" s="228"/>
      <c r="T593" s="229"/>
      <c r="AT593" s="230" t="s">
        <v>144</v>
      </c>
      <c r="AU593" s="230" t="s">
        <v>81</v>
      </c>
      <c r="AV593" s="11" t="s">
        <v>79</v>
      </c>
      <c r="AW593" s="11" t="s">
        <v>33</v>
      </c>
      <c r="AX593" s="11" t="s">
        <v>72</v>
      </c>
      <c r="AY593" s="230" t="s">
        <v>133</v>
      </c>
    </row>
    <row r="594" s="11" customFormat="1">
      <c r="B594" s="221"/>
      <c r="C594" s="222"/>
      <c r="D594" s="218" t="s">
        <v>144</v>
      </c>
      <c r="E594" s="223" t="s">
        <v>1</v>
      </c>
      <c r="F594" s="224" t="s">
        <v>226</v>
      </c>
      <c r="G594" s="222"/>
      <c r="H594" s="223" t="s">
        <v>1</v>
      </c>
      <c r="I594" s="225"/>
      <c r="J594" s="222"/>
      <c r="K594" s="222"/>
      <c r="L594" s="226"/>
      <c r="M594" s="227"/>
      <c r="N594" s="228"/>
      <c r="O594" s="228"/>
      <c r="P594" s="228"/>
      <c r="Q594" s="228"/>
      <c r="R594" s="228"/>
      <c r="S594" s="228"/>
      <c r="T594" s="229"/>
      <c r="AT594" s="230" t="s">
        <v>144</v>
      </c>
      <c r="AU594" s="230" t="s">
        <v>81</v>
      </c>
      <c r="AV594" s="11" t="s">
        <v>79</v>
      </c>
      <c r="AW594" s="11" t="s">
        <v>33</v>
      </c>
      <c r="AX594" s="11" t="s">
        <v>72</v>
      </c>
      <c r="AY594" s="230" t="s">
        <v>133</v>
      </c>
    </row>
    <row r="595" s="12" customFormat="1">
      <c r="B595" s="231"/>
      <c r="C595" s="232"/>
      <c r="D595" s="218" t="s">
        <v>144</v>
      </c>
      <c r="E595" s="233" t="s">
        <v>1</v>
      </c>
      <c r="F595" s="234" t="s">
        <v>986</v>
      </c>
      <c r="G595" s="232"/>
      <c r="H595" s="235">
        <v>40.5</v>
      </c>
      <c r="I595" s="236"/>
      <c r="J595" s="232"/>
      <c r="K595" s="232"/>
      <c r="L595" s="237"/>
      <c r="M595" s="238"/>
      <c r="N595" s="239"/>
      <c r="O595" s="239"/>
      <c r="P595" s="239"/>
      <c r="Q595" s="239"/>
      <c r="R595" s="239"/>
      <c r="S595" s="239"/>
      <c r="T595" s="240"/>
      <c r="AT595" s="241" t="s">
        <v>144</v>
      </c>
      <c r="AU595" s="241" t="s">
        <v>81</v>
      </c>
      <c r="AV595" s="12" t="s">
        <v>81</v>
      </c>
      <c r="AW595" s="12" t="s">
        <v>33</v>
      </c>
      <c r="AX595" s="12" t="s">
        <v>72</v>
      </c>
      <c r="AY595" s="241" t="s">
        <v>133</v>
      </c>
    </row>
    <row r="596" s="13" customFormat="1">
      <c r="B596" s="242"/>
      <c r="C596" s="243"/>
      <c r="D596" s="218" t="s">
        <v>144</v>
      </c>
      <c r="E596" s="244" t="s">
        <v>1</v>
      </c>
      <c r="F596" s="245" t="s">
        <v>149</v>
      </c>
      <c r="G596" s="243"/>
      <c r="H596" s="246">
        <v>40.5</v>
      </c>
      <c r="I596" s="247"/>
      <c r="J596" s="243"/>
      <c r="K596" s="243"/>
      <c r="L596" s="248"/>
      <c r="M596" s="249"/>
      <c r="N596" s="250"/>
      <c r="O596" s="250"/>
      <c r="P596" s="250"/>
      <c r="Q596" s="250"/>
      <c r="R596" s="250"/>
      <c r="S596" s="250"/>
      <c r="T596" s="251"/>
      <c r="AT596" s="252" t="s">
        <v>144</v>
      </c>
      <c r="AU596" s="252" t="s">
        <v>81</v>
      </c>
      <c r="AV596" s="13" t="s">
        <v>140</v>
      </c>
      <c r="AW596" s="13" t="s">
        <v>33</v>
      </c>
      <c r="AX596" s="13" t="s">
        <v>79</v>
      </c>
      <c r="AY596" s="252" t="s">
        <v>133</v>
      </c>
    </row>
    <row r="597" s="10" customFormat="1" ht="20.88" customHeight="1">
      <c r="B597" s="190"/>
      <c r="C597" s="191"/>
      <c r="D597" s="192" t="s">
        <v>71</v>
      </c>
      <c r="E597" s="204" t="s">
        <v>821</v>
      </c>
      <c r="F597" s="204" t="s">
        <v>891</v>
      </c>
      <c r="G597" s="191"/>
      <c r="H597" s="191"/>
      <c r="I597" s="194"/>
      <c r="J597" s="205">
        <f>BK597</f>
        <v>0</v>
      </c>
      <c r="K597" s="191"/>
      <c r="L597" s="196"/>
      <c r="M597" s="197"/>
      <c r="N597" s="198"/>
      <c r="O597" s="198"/>
      <c r="P597" s="199">
        <f>SUM(P598:P605)</f>
        <v>0</v>
      </c>
      <c r="Q597" s="198"/>
      <c r="R597" s="199">
        <f>SUM(R598:R605)</f>
        <v>0</v>
      </c>
      <c r="S597" s="198"/>
      <c r="T597" s="200">
        <f>SUM(T598:T605)</f>
        <v>0</v>
      </c>
      <c r="AR597" s="201" t="s">
        <v>79</v>
      </c>
      <c r="AT597" s="202" t="s">
        <v>71</v>
      </c>
      <c r="AU597" s="202" t="s">
        <v>81</v>
      </c>
      <c r="AY597" s="201" t="s">
        <v>133</v>
      </c>
      <c r="BK597" s="203">
        <f>SUM(BK598:BK605)</f>
        <v>0</v>
      </c>
    </row>
    <row r="598" s="1" customFormat="1" ht="16.5" customHeight="1">
      <c r="B598" s="37"/>
      <c r="C598" s="206" t="s">
        <v>714</v>
      </c>
      <c r="D598" s="206" t="s">
        <v>135</v>
      </c>
      <c r="E598" s="207" t="s">
        <v>893</v>
      </c>
      <c r="F598" s="208" t="s">
        <v>894</v>
      </c>
      <c r="G598" s="209" t="s">
        <v>502</v>
      </c>
      <c r="H598" s="210">
        <v>5438.1859999999997</v>
      </c>
      <c r="I598" s="211"/>
      <c r="J598" s="212">
        <f>ROUND(I598*H598,2)</f>
        <v>0</v>
      </c>
      <c r="K598" s="208" t="s">
        <v>1</v>
      </c>
      <c r="L598" s="42"/>
      <c r="M598" s="213" t="s">
        <v>1</v>
      </c>
      <c r="N598" s="214" t="s">
        <v>43</v>
      </c>
      <c r="O598" s="78"/>
      <c r="P598" s="215">
        <f>O598*H598</f>
        <v>0</v>
      </c>
      <c r="Q598" s="215">
        <v>0</v>
      </c>
      <c r="R598" s="215">
        <f>Q598*H598</f>
        <v>0</v>
      </c>
      <c r="S598" s="215">
        <v>0</v>
      </c>
      <c r="T598" s="216">
        <f>S598*H598</f>
        <v>0</v>
      </c>
      <c r="AR598" s="16" t="s">
        <v>140</v>
      </c>
      <c r="AT598" s="16" t="s">
        <v>135</v>
      </c>
      <c r="AU598" s="16" t="s">
        <v>156</v>
      </c>
      <c r="AY598" s="16" t="s">
        <v>133</v>
      </c>
      <c r="BE598" s="217">
        <f>IF(N598="základní",J598,0)</f>
        <v>0</v>
      </c>
      <c r="BF598" s="217">
        <f>IF(N598="snížená",J598,0)</f>
        <v>0</v>
      </c>
      <c r="BG598" s="217">
        <f>IF(N598="zákl. přenesená",J598,0)</f>
        <v>0</v>
      </c>
      <c r="BH598" s="217">
        <f>IF(N598="sníž. přenesená",J598,0)</f>
        <v>0</v>
      </c>
      <c r="BI598" s="217">
        <f>IF(N598="nulová",J598,0)</f>
        <v>0</v>
      </c>
      <c r="BJ598" s="16" t="s">
        <v>79</v>
      </c>
      <c r="BK598" s="217">
        <f>ROUND(I598*H598,2)</f>
        <v>0</v>
      </c>
      <c r="BL598" s="16" t="s">
        <v>140</v>
      </c>
      <c r="BM598" s="16" t="s">
        <v>1219</v>
      </c>
    </row>
    <row r="599" s="1" customFormat="1">
      <c r="B599" s="37"/>
      <c r="C599" s="38"/>
      <c r="D599" s="218" t="s">
        <v>142</v>
      </c>
      <c r="E599" s="38"/>
      <c r="F599" s="219" t="s">
        <v>894</v>
      </c>
      <c r="G599" s="38"/>
      <c r="H599" s="38"/>
      <c r="I599" s="131"/>
      <c r="J599" s="38"/>
      <c r="K599" s="38"/>
      <c r="L599" s="42"/>
      <c r="M599" s="220"/>
      <c r="N599" s="78"/>
      <c r="O599" s="78"/>
      <c r="P599" s="78"/>
      <c r="Q599" s="78"/>
      <c r="R599" s="78"/>
      <c r="S599" s="78"/>
      <c r="T599" s="79"/>
      <c r="AT599" s="16" t="s">
        <v>142</v>
      </c>
      <c r="AU599" s="16" t="s">
        <v>156</v>
      </c>
    </row>
    <row r="600" s="12" customFormat="1">
      <c r="B600" s="231"/>
      <c r="C600" s="232"/>
      <c r="D600" s="218" t="s">
        <v>144</v>
      </c>
      <c r="E600" s="233" t="s">
        <v>1</v>
      </c>
      <c r="F600" s="234" t="s">
        <v>1220</v>
      </c>
      <c r="G600" s="232"/>
      <c r="H600" s="235">
        <v>2719.0929999999998</v>
      </c>
      <c r="I600" s="236"/>
      <c r="J600" s="232"/>
      <c r="K600" s="232"/>
      <c r="L600" s="237"/>
      <c r="M600" s="238"/>
      <c r="N600" s="239"/>
      <c r="O600" s="239"/>
      <c r="P600" s="239"/>
      <c r="Q600" s="239"/>
      <c r="R600" s="239"/>
      <c r="S600" s="239"/>
      <c r="T600" s="240"/>
      <c r="AT600" s="241" t="s">
        <v>144</v>
      </c>
      <c r="AU600" s="241" t="s">
        <v>156</v>
      </c>
      <c r="AV600" s="12" t="s">
        <v>81</v>
      </c>
      <c r="AW600" s="12" t="s">
        <v>33</v>
      </c>
      <c r="AX600" s="12" t="s">
        <v>72</v>
      </c>
      <c r="AY600" s="241" t="s">
        <v>133</v>
      </c>
    </row>
    <row r="601" s="12" customFormat="1">
      <c r="B601" s="231"/>
      <c r="C601" s="232"/>
      <c r="D601" s="218" t="s">
        <v>144</v>
      </c>
      <c r="E601" s="233" t="s">
        <v>1</v>
      </c>
      <c r="F601" s="234" t="s">
        <v>1221</v>
      </c>
      <c r="G601" s="232"/>
      <c r="H601" s="235">
        <v>5438.1859999999997</v>
      </c>
      <c r="I601" s="236"/>
      <c r="J601" s="232"/>
      <c r="K601" s="232"/>
      <c r="L601" s="237"/>
      <c r="M601" s="238"/>
      <c r="N601" s="239"/>
      <c r="O601" s="239"/>
      <c r="P601" s="239"/>
      <c r="Q601" s="239"/>
      <c r="R601" s="239"/>
      <c r="S601" s="239"/>
      <c r="T601" s="240"/>
      <c r="AT601" s="241" t="s">
        <v>144</v>
      </c>
      <c r="AU601" s="241" t="s">
        <v>156</v>
      </c>
      <c r="AV601" s="12" t="s">
        <v>81</v>
      </c>
      <c r="AW601" s="12" t="s">
        <v>33</v>
      </c>
      <c r="AX601" s="12" t="s">
        <v>79</v>
      </c>
      <c r="AY601" s="241" t="s">
        <v>133</v>
      </c>
    </row>
    <row r="602" s="1" customFormat="1" ht="16.5" customHeight="1">
      <c r="B602" s="37"/>
      <c r="C602" s="206" t="s">
        <v>718</v>
      </c>
      <c r="D602" s="206" t="s">
        <v>135</v>
      </c>
      <c r="E602" s="207" t="s">
        <v>1222</v>
      </c>
      <c r="F602" s="208" t="s">
        <v>899</v>
      </c>
      <c r="G602" s="209" t="s">
        <v>502</v>
      </c>
      <c r="H602" s="210">
        <v>739.59199999999998</v>
      </c>
      <c r="I602" s="211"/>
      <c r="J602" s="212">
        <f>ROUND(I602*H602,2)</f>
        <v>0</v>
      </c>
      <c r="K602" s="208" t="s">
        <v>1</v>
      </c>
      <c r="L602" s="42"/>
      <c r="M602" s="213" t="s">
        <v>1</v>
      </c>
      <c r="N602" s="214" t="s">
        <v>43</v>
      </c>
      <c r="O602" s="78"/>
      <c r="P602" s="215">
        <f>O602*H602</f>
        <v>0</v>
      </c>
      <c r="Q602" s="215">
        <v>0</v>
      </c>
      <c r="R602" s="215">
        <f>Q602*H602</f>
        <v>0</v>
      </c>
      <c r="S602" s="215">
        <v>0</v>
      </c>
      <c r="T602" s="216">
        <f>S602*H602</f>
        <v>0</v>
      </c>
      <c r="AR602" s="16" t="s">
        <v>140</v>
      </c>
      <c r="AT602" s="16" t="s">
        <v>135</v>
      </c>
      <c r="AU602" s="16" t="s">
        <v>156</v>
      </c>
      <c r="AY602" s="16" t="s">
        <v>133</v>
      </c>
      <c r="BE602" s="217">
        <f>IF(N602="základní",J602,0)</f>
        <v>0</v>
      </c>
      <c r="BF602" s="217">
        <f>IF(N602="snížená",J602,0)</f>
        <v>0</v>
      </c>
      <c r="BG602" s="217">
        <f>IF(N602="zákl. přenesená",J602,0)</f>
        <v>0</v>
      </c>
      <c r="BH602" s="217">
        <f>IF(N602="sníž. přenesená",J602,0)</f>
        <v>0</v>
      </c>
      <c r="BI602" s="217">
        <f>IF(N602="nulová",J602,0)</f>
        <v>0</v>
      </c>
      <c r="BJ602" s="16" t="s">
        <v>79</v>
      </c>
      <c r="BK602" s="217">
        <f>ROUND(I602*H602,2)</f>
        <v>0</v>
      </c>
      <c r="BL602" s="16" t="s">
        <v>140</v>
      </c>
      <c r="BM602" s="16" t="s">
        <v>1223</v>
      </c>
    </row>
    <row r="603" s="1" customFormat="1">
      <c r="B603" s="37"/>
      <c r="C603" s="38"/>
      <c r="D603" s="218" t="s">
        <v>142</v>
      </c>
      <c r="E603" s="38"/>
      <c r="F603" s="219" t="s">
        <v>899</v>
      </c>
      <c r="G603" s="38"/>
      <c r="H603" s="38"/>
      <c r="I603" s="131"/>
      <c r="J603" s="38"/>
      <c r="K603" s="38"/>
      <c r="L603" s="42"/>
      <c r="M603" s="220"/>
      <c r="N603" s="78"/>
      <c r="O603" s="78"/>
      <c r="P603" s="78"/>
      <c r="Q603" s="78"/>
      <c r="R603" s="78"/>
      <c r="S603" s="78"/>
      <c r="T603" s="79"/>
      <c r="AT603" s="16" t="s">
        <v>142</v>
      </c>
      <c r="AU603" s="16" t="s">
        <v>156</v>
      </c>
    </row>
    <row r="604" s="1" customFormat="1" ht="16.5" customHeight="1">
      <c r="B604" s="37"/>
      <c r="C604" s="206" t="s">
        <v>722</v>
      </c>
      <c r="D604" s="206" t="s">
        <v>135</v>
      </c>
      <c r="E604" s="207" t="s">
        <v>902</v>
      </c>
      <c r="F604" s="208" t="s">
        <v>903</v>
      </c>
      <c r="G604" s="209" t="s">
        <v>502</v>
      </c>
      <c r="H604" s="210">
        <v>5576.0100000000002</v>
      </c>
      <c r="I604" s="211"/>
      <c r="J604" s="212">
        <f>ROUND(I604*H604,2)</f>
        <v>0</v>
      </c>
      <c r="K604" s="208" t="s">
        <v>1</v>
      </c>
      <c r="L604" s="42"/>
      <c r="M604" s="213" t="s">
        <v>1</v>
      </c>
      <c r="N604" s="214" t="s">
        <v>43</v>
      </c>
      <c r="O604" s="78"/>
      <c r="P604" s="215">
        <f>O604*H604</f>
        <v>0</v>
      </c>
      <c r="Q604" s="215">
        <v>0</v>
      </c>
      <c r="R604" s="215">
        <f>Q604*H604</f>
        <v>0</v>
      </c>
      <c r="S604" s="215">
        <v>0</v>
      </c>
      <c r="T604" s="216">
        <f>S604*H604</f>
        <v>0</v>
      </c>
      <c r="AR604" s="16" t="s">
        <v>140</v>
      </c>
      <c r="AT604" s="16" t="s">
        <v>135</v>
      </c>
      <c r="AU604" s="16" t="s">
        <v>156</v>
      </c>
      <c r="AY604" s="16" t="s">
        <v>133</v>
      </c>
      <c r="BE604" s="217">
        <f>IF(N604="základní",J604,0)</f>
        <v>0</v>
      </c>
      <c r="BF604" s="217">
        <f>IF(N604="snížená",J604,0)</f>
        <v>0</v>
      </c>
      <c r="BG604" s="217">
        <f>IF(N604="zákl. přenesená",J604,0)</f>
        <v>0</v>
      </c>
      <c r="BH604" s="217">
        <f>IF(N604="sníž. přenesená",J604,0)</f>
        <v>0</v>
      </c>
      <c r="BI604" s="217">
        <f>IF(N604="nulová",J604,0)</f>
        <v>0</v>
      </c>
      <c r="BJ604" s="16" t="s">
        <v>79</v>
      </c>
      <c r="BK604" s="217">
        <f>ROUND(I604*H604,2)</f>
        <v>0</v>
      </c>
      <c r="BL604" s="16" t="s">
        <v>140</v>
      </c>
      <c r="BM604" s="16" t="s">
        <v>1224</v>
      </c>
    </row>
    <row r="605" s="1" customFormat="1">
      <c r="B605" s="37"/>
      <c r="C605" s="38"/>
      <c r="D605" s="218" t="s">
        <v>142</v>
      </c>
      <c r="E605" s="38"/>
      <c r="F605" s="219" t="s">
        <v>903</v>
      </c>
      <c r="G605" s="38"/>
      <c r="H605" s="38"/>
      <c r="I605" s="131"/>
      <c r="J605" s="38"/>
      <c r="K605" s="38"/>
      <c r="L605" s="42"/>
      <c r="M605" s="220"/>
      <c r="N605" s="78"/>
      <c r="O605" s="78"/>
      <c r="P605" s="78"/>
      <c r="Q605" s="78"/>
      <c r="R605" s="78"/>
      <c r="S605" s="78"/>
      <c r="T605" s="79"/>
      <c r="AT605" s="16" t="s">
        <v>142</v>
      </c>
      <c r="AU605" s="16" t="s">
        <v>156</v>
      </c>
    </row>
    <row r="606" s="10" customFormat="1" ht="25.92" customHeight="1">
      <c r="B606" s="190"/>
      <c r="C606" s="191"/>
      <c r="D606" s="192" t="s">
        <v>71</v>
      </c>
      <c r="E606" s="193" t="s">
        <v>905</v>
      </c>
      <c r="F606" s="193" t="s">
        <v>906</v>
      </c>
      <c r="G606" s="191"/>
      <c r="H606" s="191"/>
      <c r="I606" s="194"/>
      <c r="J606" s="195">
        <f>BK606</f>
        <v>0</v>
      </c>
      <c r="K606" s="191"/>
      <c r="L606" s="196"/>
      <c r="M606" s="197"/>
      <c r="N606" s="198"/>
      <c r="O606" s="198"/>
      <c r="P606" s="199">
        <f>P607</f>
        <v>0</v>
      </c>
      <c r="Q606" s="198"/>
      <c r="R606" s="199">
        <f>R607</f>
        <v>0.318</v>
      </c>
      <c r="S606" s="198"/>
      <c r="T606" s="200">
        <f>T607</f>
        <v>0</v>
      </c>
      <c r="AR606" s="201" t="s">
        <v>81</v>
      </c>
      <c r="AT606" s="202" t="s">
        <v>71</v>
      </c>
      <c r="AU606" s="202" t="s">
        <v>72</v>
      </c>
      <c r="AY606" s="201" t="s">
        <v>133</v>
      </c>
      <c r="BK606" s="203">
        <f>BK607</f>
        <v>0</v>
      </c>
    </row>
    <row r="607" s="10" customFormat="1" ht="22.8" customHeight="1">
      <c r="B607" s="190"/>
      <c r="C607" s="191"/>
      <c r="D607" s="192" t="s">
        <v>71</v>
      </c>
      <c r="E607" s="204" t="s">
        <v>907</v>
      </c>
      <c r="F607" s="204" t="s">
        <v>908</v>
      </c>
      <c r="G607" s="191"/>
      <c r="H607" s="191"/>
      <c r="I607" s="194"/>
      <c r="J607" s="205">
        <f>BK607</f>
        <v>0</v>
      </c>
      <c r="K607" s="191"/>
      <c r="L607" s="196"/>
      <c r="M607" s="197"/>
      <c r="N607" s="198"/>
      <c r="O607" s="198"/>
      <c r="P607" s="199">
        <f>SUM(P608:P621)</f>
        <v>0</v>
      </c>
      <c r="Q607" s="198"/>
      <c r="R607" s="199">
        <f>SUM(R608:R621)</f>
        <v>0.318</v>
      </c>
      <c r="S607" s="198"/>
      <c r="T607" s="200">
        <f>SUM(T608:T621)</f>
        <v>0</v>
      </c>
      <c r="AR607" s="201" t="s">
        <v>81</v>
      </c>
      <c r="AT607" s="202" t="s">
        <v>71</v>
      </c>
      <c r="AU607" s="202" t="s">
        <v>79</v>
      </c>
      <c r="AY607" s="201" t="s">
        <v>133</v>
      </c>
      <c r="BK607" s="203">
        <f>SUM(BK608:BK621)</f>
        <v>0</v>
      </c>
    </row>
    <row r="608" s="1" customFormat="1" ht="22.5" customHeight="1">
      <c r="B608" s="37"/>
      <c r="C608" s="206" t="s">
        <v>727</v>
      </c>
      <c r="D608" s="206" t="s">
        <v>135</v>
      </c>
      <c r="E608" s="207" t="s">
        <v>910</v>
      </c>
      <c r="F608" s="208" t="s">
        <v>911</v>
      </c>
      <c r="G608" s="209" t="s">
        <v>138</v>
      </c>
      <c r="H608" s="210">
        <v>339.29199999999997</v>
      </c>
      <c r="I608" s="211"/>
      <c r="J608" s="212">
        <f>ROUND(I608*H608,2)</f>
        <v>0</v>
      </c>
      <c r="K608" s="208" t="s">
        <v>159</v>
      </c>
      <c r="L608" s="42"/>
      <c r="M608" s="213" t="s">
        <v>1</v>
      </c>
      <c r="N608" s="214" t="s">
        <v>43</v>
      </c>
      <c r="O608" s="78"/>
      <c r="P608" s="215">
        <f>O608*H608</f>
        <v>0</v>
      </c>
      <c r="Q608" s="215">
        <v>0</v>
      </c>
      <c r="R608" s="215">
        <f>Q608*H608</f>
        <v>0</v>
      </c>
      <c r="S608" s="215">
        <v>0</v>
      </c>
      <c r="T608" s="216">
        <f>S608*H608</f>
        <v>0</v>
      </c>
      <c r="AR608" s="16" t="s">
        <v>250</v>
      </c>
      <c r="AT608" s="16" t="s">
        <v>135</v>
      </c>
      <c r="AU608" s="16" t="s">
        <v>81</v>
      </c>
      <c r="AY608" s="16" t="s">
        <v>133</v>
      </c>
      <c r="BE608" s="217">
        <f>IF(N608="základní",J608,0)</f>
        <v>0</v>
      </c>
      <c r="BF608" s="217">
        <f>IF(N608="snížená",J608,0)</f>
        <v>0</v>
      </c>
      <c r="BG608" s="217">
        <f>IF(N608="zákl. přenesená",J608,0)</f>
        <v>0</v>
      </c>
      <c r="BH608" s="217">
        <f>IF(N608="sníž. přenesená",J608,0)</f>
        <v>0</v>
      </c>
      <c r="BI608" s="217">
        <f>IF(N608="nulová",J608,0)</f>
        <v>0</v>
      </c>
      <c r="BJ608" s="16" t="s">
        <v>79</v>
      </c>
      <c r="BK608" s="217">
        <f>ROUND(I608*H608,2)</f>
        <v>0</v>
      </c>
      <c r="BL608" s="16" t="s">
        <v>250</v>
      </c>
      <c r="BM608" s="16" t="s">
        <v>1225</v>
      </c>
    </row>
    <row r="609" s="1" customFormat="1">
      <c r="B609" s="37"/>
      <c r="C609" s="38"/>
      <c r="D609" s="218" t="s">
        <v>142</v>
      </c>
      <c r="E609" s="38"/>
      <c r="F609" s="219" t="s">
        <v>913</v>
      </c>
      <c r="G609" s="38"/>
      <c r="H609" s="38"/>
      <c r="I609" s="131"/>
      <c r="J609" s="38"/>
      <c r="K609" s="38"/>
      <c r="L609" s="42"/>
      <c r="M609" s="220"/>
      <c r="N609" s="78"/>
      <c r="O609" s="78"/>
      <c r="P609" s="78"/>
      <c r="Q609" s="78"/>
      <c r="R609" s="78"/>
      <c r="S609" s="78"/>
      <c r="T609" s="79"/>
      <c r="AT609" s="16" t="s">
        <v>142</v>
      </c>
      <c r="AU609" s="16" t="s">
        <v>81</v>
      </c>
    </row>
    <row r="610" s="12" customFormat="1">
      <c r="B610" s="231"/>
      <c r="C610" s="232"/>
      <c r="D610" s="218" t="s">
        <v>144</v>
      </c>
      <c r="E610" s="233" t="s">
        <v>1</v>
      </c>
      <c r="F610" s="234" t="s">
        <v>1226</v>
      </c>
      <c r="G610" s="232"/>
      <c r="H610" s="235">
        <v>339.29199999999997</v>
      </c>
      <c r="I610" s="236"/>
      <c r="J610" s="232"/>
      <c r="K610" s="232"/>
      <c r="L610" s="237"/>
      <c r="M610" s="238"/>
      <c r="N610" s="239"/>
      <c r="O610" s="239"/>
      <c r="P610" s="239"/>
      <c r="Q610" s="239"/>
      <c r="R610" s="239"/>
      <c r="S610" s="239"/>
      <c r="T610" s="240"/>
      <c r="AT610" s="241" t="s">
        <v>144</v>
      </c>
      <c r="AU610" s="241" t="s">
        <v>81</v>
      </c>
      <c r="AV610" s="12" t="s">
        <v>81</v>
      </c>
      <c r="AW610" s="12" t="s">
        <v>33</v>
      </c>
      <c r="AX610" s="12" t="s">
        <v>79</v>
      </c>
      <c r="AY610" s="241" t="s">
        <v>133</v>
      </c>
    </row>
    <row r="611" s="1" customFormat="1" ht="16.5" customHeight="1">
      <c r="B611" s="37"/>
      <c r="C611" s="253" t="s">
        <v>731</v>
      </c>
      <c r="D611" s="253" t="s">
        <v>499</v>
      </c>
      <c r="E611" s="254" t="s">
        <v>916</v>
      </c>
      <c r="F611" s="255" t="s">
        <v>917</v>
      </c>
      <c r="G611" s="256" t="s">
        <v>502</v>
      </c>
      <c r="H611" s="257">
        <v>0.119</v>
      </c>
      <c r="I611" s="258"/>
      <c r="J611" s="259">
        <f>ROUND(I611*H611,2)</f>
        <v>0</v>
      </c>
      <c r="K611" s="255" t="s">
        <v>159</v>
      </c>
      <c r="L611" s="260"/>
      <c r="M611" s="261" t="s">
        <v>1</v>
      </c>
      <c r="N611" s="262" t="s">
        <v>43</v>
      </c>
      <c r="O611" s="78"/>
      <c r="P611" s="215">
        <f>O611*H611</f>
        <v>0</v>
      </c>
      <c r="Q611" s="215">
        <v>1</v>
      </c>
      <c r="R611" s="215">
        <f>Q611*H611</f>
        <v>0.119</v>
      </c>
      <c r="S611" s="215">
        <v>0</v>
      </c>
      <c r="T611" s="216">
        <f>S611*H611</f>
        <v>0</v>
      </c>
      <c r="AR611" s="16" t="s">
        <v>425</v>
      </c>
      <c r="AT611" s="16" t="s">
        <v>499</v>
      </c>
      <c r="AU611" s="16" t="s">
        <v>81</v>
      </c>
      <c r="AY611" s="16" t="s">
        <v>133</v>
      </c>
      <c r="BE611" s="217">
        <f>IF(N611="základní",J611,0)</f>
        <v>0</v>
      </c>
      <c r="BF611" s="217">
        <f>IF(N611="snížená",J611,0)</f>
        <v>0</v>
      </c>
      <c r="BG611" s="217">
        <f>IF(N611="zákl. přenesená",J611,0)</f>
        <v>0</v>
      </c>
      <c r="BH611" s="217">
        <f>IF(N611="sníž. přenesená",J611,0)</f>
        <v>0</v>
      </c>
      <c r="BI611" s="217">
        <f>IF(N611="nulová",J611,0)</f>
        <v>0</v>
      </c>
      <c r="BJ611" s="16" t="s">
        <v>79</v>
      </c>
      <c r="BK611" s="217">
        <f>ROUND(I611*H611,2)</f>
        <v>0</v>
      </c>
      <c r="BL611" s="16" t="s">
        <v>250</v>
      </c>
      <c r="BM611" s="16" t="s">
        <v>1227</v>
      </c>
    </row>
    <row r="612" s="1" customFormat="1">
      <c r="B612" s="37"/>
      <c r="C612" s="38"/>
      <c r="D612" s="218" t="s">
        <v>142</v>
      </c>
      <c r="E612" s="38"/>
      <c r="F612" s="219" t="s">
        <v>919</v>
      </c>
      <c r="G612" s="38"/>
      <c r="H612" s="38"/>
      <c r="I612" s="131"/>
      <c r="J612" s="38"/>
      <c r="K612" s="38"/>
      <c r="L612" s="42"/>
      <c r="M612" s="220"/>
      <c r="N612" s="78"/>
      <c r="O612" s="78"/>
      <c r="P612" s="78"/>
      <c r="Q612" s="78"/>
      <c r="R612" s="78"/>
      <c r="S612" s="78"/>
      <c r="T612" s="79"/>
      <c r="AT612" s="16" t="s">
        <v>142</v>
      </c>
      <c r="AU612" s="16" t="s">
        <v>81</v>
      </c>
    </row>
    <row r="613" s="12" customFormat="1">
      <c r="B613" s="231"/>
      <c r="C613" s="232"/>
      <c r="D613" s="218" t="s">
        <v>144</v>
      </c>
      <c r="E613" s="232"/>
      <c r="F613" s="234" t="s">
        <v>1228</v>
      </c>
      <c r="G613" s="232"/>
      <c r="H613" s="235">
        <v>0.119</v>
      </c>
      <c r="I613" s="236"/>
      <c r="J613" s="232"/>
      <c r="K613" s="232"/>
      <c r="L613" s="237"/>
      <c r="M613" s="238"/>
      <c r="N613" s="239"/>
      <c r="O613" s="239"/>
      <c r="P613" s="239"/>
      <c r="Q613" s="239"/>
      <c r="R613" s="239"/>
      <c r="S613" s="239"/>
      <c r="T613" s="240"/>
      <c r="AT613" s="241" t="s">
        <v>144</v>
      </c>
      <c r="AU613" s="241" t="s">
        <v>81</v>
      </c>
      <c r="AV613" s="12" t="s">
        <v>81</v>
      </c>
      <c r="AW613" s="12" t="s">
        <v>4</v>
      </c>
      <c r="AX613" s="12" t="s">
        <v>79</v>
      </c>
      <c r="AY613" s="241" t="s">
        <v>133</v>
      </c>
    </row>
    <row r="614" s="1" customFormat="1" ht="16.5" customHeight="1">
      <c r="B614" s="37"/>
      <c r="C614" s="206" t="s">
        <v>735</v>
      </c>
      <c r="D614" s="206" t="s">
        <v>135</v>
      </c>
      <c r="E614" s="207" t="s">
        <v>922</v>
      </c>
      <c r="F614" s="208" t="s">
        <v>923</v>
      </c>
      <c r="G614" s="209" t="s">
        <v>138</v>
      </c>
      <c r="H614" s="210">
        <v>339.29199999999997</v>
      </c>
      <c r="I614" s="211"/>
      <c r="J614" s="212">
        <f>ROUND(I614*H614,2)</f>
        <v>0</v>
      </c>
      <c r="K614" s="208" t="s">
        <v>159</v>
      </c>
      <c r="L614" s="42"/>
      <c r="M614" s="213" t="s">
        <v>1</v>
      </c>
      <c r="N614" s="214" t="s">
        <v>43</v>
      </c>
      <c r="O614" s="78"/>
      <c r="P614" s="215">
        <f>O614*H614</f>
        <v>0</v>
      </c>
      <c r="Q614" s="215">
        <v>0</v>
      </c>
      <c r="R614" s="215">
        <f>Q614*H614</f>
        <v>0</v>
      </c>
      <c r="S614" s="215">
        <v>0</v>
      </c>
      <c r="T614" s="216">
        <f>S614*H614</f>
        <v>0</v>
      </c>
      <c r="AR614" s="16" t="s">
        <v>250</v>
      </c>
      <c r="AT614" s="16" t="s">
        <v>135</v>
      </c>
      <c r="AU614" s="16" t="s">
        <v>81</v>
      </c>
      <c r="AY614" s="16" t="s">
        <v>133</v>
      </c>
      <c r="BE614" s="217">
        <f>IF(N614="základní",J614,0)</f>
        <v>0</v>
      </c>
      <c r="BF614" s="217">
        <f>IF(N614="snížená",J614,0)</f>
        <v>0</v>
      </c>
      <c r="BG614" s="217">
        <f>IF(N614="zákl. přenesená",J614,0)</f>
        <v>0</v>
      </c>
      <c r="BH614" s="217">
        <f>IF(N614="sníž. přenesená",J614,0)</f>
        <v>0</v>
      </c>
      <c r="BI614" s="217">
        <f>IF(N614="nulová",J614,0)</f>
        <v>0</v>
      </c>
      <c r="BJ614" s="16" t="s">
        <v>79</v>
      </c>
      <c r="BK614" s="217">
        <f>ROUND(I614*H614,2)</f>
        <v>0</v>
      </c>
      <c r="BL614" s="16" t="s">
        <v>250</v>
      </c>
      <c r="BM614" s="16" t="s">
        <v>1229</v>
      </c>
    </row>
    <row r="615" s="1" customFormat="1">
      <c r="B615" s="37"/>
      <c r="C615" s="38"/>
      <c r="D615" s="218" t="s">
        <v>142</v>
      </c>
      <c r="E615" s="38"/>
      <c r="F615" s="219" t="s">
        <v>925</v>
      </c>
      <c r="G615" s="38"/>
      <c r="H615" s="38"/>
      <c r="I615" s="131"/>
      <c r="J615" s="38"/>
      <c r="K615" s="38"/>
      <c r="L615" s="42"/>
      <c r="M615" s="220"/>
      <c r="N615" s="78"/>
      <c r="O615" s="78"/>
      <c r="P615" s="78"/>
      <c r="Q615" s="78"/>
      <c r="R615" s="78"/>
      <c r="S615" s="78"/>
      <c r="T615" s="79"/>
      <c r="AT615" s="16" t="s">
        <v>142</v>
      </c>
      <c r="AU615" s="16" t="s">
        <v>81</v>
      </c>
    </row>
    <row r="616" s="12" customFormat="1">
      <c r="B616" s="231"/>
      <c r="C616" s="232"/>
      <c r="D616" s="218" t="s">
        <v>144</v>
      </c>
      <c r="E616" s="233" t="s">
        <v>1</v>
      </c>
      <c r="F616" s="234" t="s">
        <v>1226</v>
      </c>
      <c r="G616" s="232"/>
      <c r="H616" s="235">
        <v>339.29199999999997</v>
      </c>
      <c r="I616" s="236"/>
      <c r="J616" s="232"/>
      <c r="K616" s="232"/>
      <c r="L616" s="237"/>
      <c r="M616" s="238"/>
      <c r="N616" s="239"/>
      <c r="O616" s="239"/>
      <c r="P616" s="239"/>
      <c r="Q616" s="239"/>
      <c r="R616" s="239"/>
      <c r="S616" s="239"/>
      <c r="T616" s="240"/>
      <c r="AT616" s="241" t="s">
        <v>144</v>
      </c>
      <c r="AU616" s="241" t="s">
        <v>81</v>
      </c>
      <c r="AV616" s="12" t="s">
        <v>81</v>
      </c>
      <c r="AW616" s="12" t="s">
        <v>33</v>
      </c>
      <c r="AX616" s="12" t="s">
        <v>79</v>
      </c>
      <c r="AY616" s="241" t="s">
        <v>133</v>
      </c>
    </row>
    <row r="617" s="1" customFormat="1" ht="16.5" customHeight="1">
      <c r="B617" s="37"/>
      <c r="C617" s="253" t="s">
        <v>739</v>
      </c>
      <c r="D617" s="253" t="s">
        <v>499</v>
      </c>
      <c r="E617" s="254" t="s">
        <v>927</v>
      </c>
      <c r="F617" s="255" t="s">
        <v>928</v>
      </c>
      <c r="G617" s="256" t="s">
        <v>502</v>
      </c>
      <c r="H617" s="257">
        <v>0.19900000000000001</v>
      </c>
      <c r="I617" s="258"/>
      <c r="J617" s="259">
        <f>ROUND(I617*H617,2)</f>
        <v>0</v>
      </c>
      <c r="K617" s="255" t="s">
        <v>159</v>
      </c>
      <c r="L617" s="260"/>
      <c r="M617" s="261" t="s">
        <v>1</v>
      </c>
      <c r="N617" s="262" t="s">
        <v>43</v>
      </c>
      <c r="O617" s="78"/>
      <c r="P617" s="215">
        <f>O617*H617</f>
        <v>0</v>
      </c>
      <c r="Q617" s="215">
        <v>1</v>
      </c>
      <c r="R617" s="215">
        <f>Q617*H617</f>
        <v>0.19900000000000001</v>
      </c>
      <c r="S617" s="215">
        <v>0</v>
      </c>
      <c r="T617" s="216">
        <f>S617*H617</f>
        <v>0</v>
      </c>
      <c r="AR617" s="16" t="s">
        <v>425</v>
      </c>
      <c r="AT617" s="16" t="s">
        <v>499</v>
      </c>
      <c r="AU617" s="16" t="s">
        <v>81</v>
      </c>
      <c r="AY617" s="16" t="s">
        <v>133</v>
      </c>
      <c r="BE617" s="217">
        <f>IF(N617="základní",J617,0)</f>
        <v>0</v>
      </c>
      <c r="BF617" s="217">
        <f>IF(N617="snížená",J617,0)</f>
        <v>0</v>
      </c>
      <c r="BG617" s="217">
        <f>IF(N617="zákl. přenesená",J617,0)</f>
        <v>0</v>
      </c>
      <c r="BH617" s="217">
        <f>IF(N617="sníž. přenesená",J617,0)</f>
        <v>0</v>
      </c>
      <c r="BI617" s="217">
        <f>IF(N617="nulová",J617,0)</f>
        <v>0</v>
      </c>
      <c r="BJ617" s="16" t="s">
        <v>79</v>
      </c>
      <c r="BK617" s="217">
        <f>ROUND(I617*H617,2)</f>
        <v>0</v>
      </c>
      <c r="BL617" s="16" t="s">
        <v>250</v>
      </c>
      <c r="BM617" s="16" t="s">
        <v>1230</v>
      </c>
    </row>
    <row r="618" s="1" customFormat="1">
      <c r="B618" s="37"/>
      <c r="C618" s="38"/>
      <c r="D618" s="218" t="s">
        <v>142</v>
      </c>
      <c r="E618" s="38"/>
      <c r="F618" s="219" t="s">
        <v>1231</v>
      </c>
      <c r="G618" s="38"/>
      <c r="H618" s="38"/>
      <c r="I618" s="131"/>
      <c r="J618" s="38"/>
      <c r="K618" s="38"/>
      <c r="L618" s="42"/>
      <c r="M618" s="220"/>
      <c r="N618" s="78"/>
      <c r="O618" s="78"/>
      <c r="P618" s="78"/>
      <c r="Q618" s="78"/>
      <c r="R618" s="78"/>
      <c r="S618" s="78"/>
      <c r="T618" s="79"/>
      <c r="AT618" s="16" t="s">
        <v>142</v>
      </c>
      <c r="AU618" s="16" t="s">
        <v>81</v>
      </c>
    </row>
    <row r="619" s="12" customFormat="1">
      <c r="B619" s="231"/>
      <c r="C619" s="232"/>
      <c r="D619" s="218" t="s">
        <v>144</v>
      </c>
      <c r="E619" s="232"/>
      <c r="F619" s="234" t="s">
        <v>1232</v>
      </c>
      <c r="G619" s="232"/>
      <c r="H619" s="235">
        <v>0.19900000000000001</v>
      </c>
      <c r="I619" s="236"/>
      <c r="J619" s="232"/>
      <c r="K619" s="232"/>
      <c r="L619" s="237"/>
      <c r="M619" s="238"/>
      <c r="N619" s="239"/>
      <c r="O619" s="239"/>
      <c r="P619" s="239"/>
      <c r="Q619" s="239"/>
      <c r="R619" s="239"/>
      <c r="S619" s="239"/>
      <c r="T619" s="240"/>
      <c r="AT619" s="241" t="s">
        <v>144</v>
      </c>
      <c r="AU619" s="241" t="s">
        <v>81</v>
      </c>
      <c r="AV619" s="12" t="s">
        <v>81</v>
      </c>
      <c r="AW619" s="12" t="s">
        <v>4</v>
      </c>
      <c r="AX619" s="12" t="s">
        <v>79</v>
      </c>
      <c r="AY619" s="241" t="s">
        <v>133</v>
      </c>
    </row>
    <row r="620" s="1" customFormat="1" ht="16.5" customHeight="1">
      <c r="B620" s="37"/>
      <c r="C620" s="206" t="s">
        <v>744</v>
      </c>
      <c r="D620" s="206" t="s">
        <v>135</v>
      </c>
      <c r="E620" s="207" t="s">
        <v>933</v>
      </c>
      <c r="F620" s="208" t="s">
        <v>934</v>
      </c>
      <c r="G620" s="209" t="s">
        <v>502</v>
      </c>
      <c r="H620" s="210">
        <v>0.318</v>
      </c>
      <c r="I620" s="211"/>
      <c r="J620" s="212">
        <f>ROUND(I620*H620,2)</f>
        <v>0</v>
      </c>
      <c r="K620" s="208" t="s">
        <v>159</v>
      </c>
      <c r="L620" s="42"/>
      <c r="M620" s="213" t="s">
        <v>1</v>
      </c>
      <c r="N620" s="214" t="s">
        <v>43</v>
      </c>
      <c r="O620" s="78"/>
      <c r="P620" s="215">
        <f>O620*H620</f>
        <v>0</v>
      </c>
      <c r="Q620" s="215">
        <v>0</v>
      </c>
      <c r="R620" s="215">
        <f>Q620*H620</f>
        <v>0</v>
      </c>
      <c r="S620" s="215">
        <v>0</v>
      </c>
      <c r="T620" s="216">
        <f>S620*H620</f>
        <v>0</v>
      </c>
      <c r="AR620" s="16" t="s">
        <v>250</v>
      </c>
      <c r="AT620" s="16" t="s">
        <v>135</v>
      </c>
      <c r="AU620" s="16" t="s">
        <v>81</v>
      </c>
      <c r="AY620" s="16" t="s">
        <v>133</v>
      </c>
      <c r="BE620" s="217">
        <f>IF(N620="základní",J620,0)</f>
        <v>0</v>
      </c>
      <c r="BF620" s="217">
        <f>IF(N620="snížená",J620,0)</f>
        <v>0</v>
      </c>
      <c r="BG620" s="217">
        <f>IF(N620="zákl. přenesená",J620,0)</f>
        <v>0</v>
      </c>
      <c r="BH620" s="217">
        <f>IF(N620="sníž. přenesená",J620,0)</f>
        <v>0</v>
      </c>
      <c r="BI620" s="217">
        <f>IF(N620="nulová",J620,0)</f>
        <v>0</v>
      </c>
      <c r="BJ620" s="16" t="s">
        <v>79</v>
      </c>
      <c r="BK620" s="217">
        <f>ROUND(I620*H620,2)</f>
        <v>0</v>
      </c>
      <c r="BL620" s="16" t="s">
        <v>250</v>
      </c>
      <c r="BM620" s="16" t="s">
        <v>1233</v>
      </c>
    </row>
    <row r="621" s="1" customFormat="1">
      <c r="B621" s="37"/>
      <c r="C621" s="38"/>
      <c r="D621" s="218" t="s">
        <v>142</v>
      </c>
      <c r="E621" s="38"/>
      <c r="F621" s="219" t="s">
        <v>934</v>
      </c>
      <c r="G621" s="38"/>
      <c r="H621" s="38"/>
      <c r="I621" s="131"/>
      <c r="J621" s="38"/>
      <c r="K621" s="38"/>
      <c r="L621" s="42"/>
      <c r="M621" s="263"/>
      <c r="N621" s="264"/>
      <c r="O621" s="264"/>
      <c r="P621" s="264"/>
      <c r="Q621" s="264"/>
      <c r="R621" s="264"/>
      <c r="S621" s="264"/>
      <c r="T621" s="265"/>
      <c r="AT621" s="16" t="s">
        <v>142</v>
      </c>
      <c r="AU621" s="16" t="s">
        <v>81</v>
      </c>
    </row>
    <row r="622" s="1" customFormat="1" ht="6.96" customHeight="1">
      <c r="B622" s="56"/>
      <c r="C622" s="57"/>
      <c r="D622" s="57"/>
      <c r="E622" s="57"/>
      <c r="F622" s="57"/>
      <c r="G622" s="57"/>
      <c r="H622" s="57"/>
      <c r="I622" s="155"/>
      <c r="J622" s="57"/>
      <c r="K622" s="57"/>
      <c r="L622" s="42"/>
    </row>
  </sheetData>
  <sheetProtection sheet="1" autoFilter="0" formatColumns="0" formatRows="0" objects="1" scenarios="1" spinCount="100000" saltValue="VHyU6RNgcGlXK0bPxfvIOhWhf4Lec1Oa1UpRMcVOfjawlzDSFjNQgDCO2ZDlQH4TnNLNntK9BfPXz7NkiTWyJQ==" hashValue="VTDL2VuQilAWQcQhNup50Td0Eor905kznMHcyhi+pA88XiwMu10LUruTkQAo04y86z0AyuuYvNCp7/j8hsG5eQ==" algorithmName="SHA-512" password="CC35"/>
  <autoFilter ref="C88:K621"/>
  <mergeCells count="9">
    <mergeCell ref="E7:H7"/>
    <mergeCell ref="E9:H9"/>
    <mergeCell ref="E18:H18"/>
    <mergeCell ref="E27:H27"/>
    <mergeCell ref="E48:H48"/>
    <mergeCell ref="E50:H50"/>
    <mergeCell ref="E79:H79"/>
    <mergeCell ref="E81:H81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23" customWidth="1"/>
    <col min="10" max="10" width="23.5" customWidth="1"/>
    <col min="11" max="11" width="15.5" hidden="1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6" t="s">
        <v>86</v>
      </c>
      <c r="AZ2" s="124" t="s">
        <v>92</v>
      </c>
      <c r="BA2" s="124" t="s">
        <v>93</v>
      </c>
      <c r="BB2" s="124" t="s">
        <v>1</v>
      </c>
      <c r="BC2" s="124" t="s">
        <v>1234</v>
      </c>
      <c r="BD2" s="124" t="s">
        <v>81</v>
      </c>
    </row>
    <row r="3" ht="6.96" customHeight="1">
      <c r="B3" s="125"/>
      <c r="C3" s="126"/>
      <c r="D3" s="126"/>
      <c r="E3" s="126"/>
      <c r="F3" s="126"/>
      <c r="G3" s="126"/>
      <c r="H3" s="126"/>
      <c r="I3" s="127"/>
      <c r="J3" s="126"/>
      <c r="K3" s="126"/>
      <c r="L3" s="19"/>
      <c r="AT3" s="16" t="s">
        <v>81</v>
      </c>
      <c r="AZ3" s="124" t="s">
        <v>95</v>
      </c>
      <c r="BA3" s="124" t="s">
        <v>96</v>
      </c>
      <c r="BB3" s="124" t="s">
        <v>1</v>
      </c>
      <c r="BC3" s="124" t="s">
        <v>1235</v>
      </c>
      <c r="BD3" s="124" t="s">
        <v>81</v>
      </c>
    </row>
    <row r="4" ht="24.96" customHeight="1">
      <c r="B4" s="19"/>
      <c r="D4" s="128" t="s">
        <v>98</v>
      </c>
      <c r="L4" s="19"/>
      <c r="M4" s="23" t="s">
        <v>10</v>
      </c>
      <c r="AT4" s="16" t="s">
        <v>4</v>
      </c>
    </row>
    <row r="5" ht="6.96" customHeight="1">
      <c r="B5" s="19"/>
      <c r="L5" s="19"/>
    </row>
    <row r="6" ht="12" customHeight="1">
      <c r="B6" s="19"/>
      <c r="D6" s="129" t="s">
        <v>16</v>
      </c>
      <c r="L6" s="19"/>
    </row>
    <row r="7" ht="16.5" customHeight="1">
      <c r="B7" s="19"/>
      <c r="E7" s="130" t="str">
        <f>'Rekapitulace stavby'!K6</f>
        <v>Kanalizace Kolín - Zibohlavy</v>
      </c>
      <c r="F7" s="129"/>
      <c r="G7" s="129"/>
      <c r="H7" s="129"/>
      <c r="L7" s="19"/>
    </row>
    <row r="8" s="1" customFormat="1" ht="12" customHeight="1">
      <c r="B8" s="42"/>
      <c r="D8" s="129" t="s">
        <v>99</v>
      </c>
      <c r="I8" s="131"/>
      <c r="L8" s="42"/>
    </row>
    <row r="9" s="1" customFormat="1" ht="36.96" customHeight="1">
      <c r="B9" s="42"/>
      <c r="E9" s="132" t="s">
        <v>1236</v>
      </c>
      <c r="F9" s="1"/>
      <c r="G9" s="1"/>
      <c r="H9" s="1"/>
      <c r="I9" s="131"/>
      <c r="L9" s="42"/>
    </row>
    <row r="10" s="1" customFormat="1">
      <c r="B10" s="42"/>
      <c r="I10" s="131"/>
      <c r="L10" s="42"/>
    </row>
    <row r="11" s="1" customFormat="1" ht="12" customHeight="1">
      <c r="B11" s="42"/>
      <c r="D11" s="129" t="s">
        <v>18</v>
      </c>
      <c r="F11" s="16" t="s">
        <v>19</v>
      </c>
      <c r="I11" s="133" t="s">
        <v>20</v>
      </c>
      <c r="J11" s="16" t="s">
        <v>1</v>
      </c>
      <c r="L11" s="42"/>
    </row>
    <row r="12" s="1" customFormat="1" ht="12" customHeight="1">
      <c r="B12" s="42"/>
      <c r="D12" s="129" t="s">
        <v>21</v>
      </c>
      <c r="F12" s="16" t="s">
        <v>22</v>
      </c>
      <c r="I12" s="133" t="s">
        <v>23</v>
      </c>
      <c r="J12" s="134" t="str">
        <f>'Rekapitulace stavby'!AN8</f>
        <v>8. 1. 2018</v>
      </c>
      <c r="L12" s="42"/>
    </row>
    <row r="13" s="1" customFormat="1" ht="10.8" customHeight="1">
      <c r="B13" s="42"/>
      <c r="I13" s="131"/>
      <c r="L13" s="42"/>
    </row>
    <row r="14" s="1" customFormat="1" ht="12" customHeight="1">
      <c r="B14" s="42"/>
      <c r="D14" s="129" t="s">
        <v>25</v>
      </c>
      <c r="I14" s="133" t="s">
        <v>26</v>
      </c>
      <c r="J14" s="16" t="s">
        <v>1</v>
      </c>
      <c r="L14" s="42"/>
    </row>
    <row r="15" s="1" customFormat="1" ht="18" customHeight="1">
      <c r="B15" s="42"/>
      <c r="E15" s="16" t="s">
        <v>27</v>
      </c>
      <c r="I15" s="133" t="s">
        <v>28</v>
      </c>
      <c r="J15" s="16" t="s">
        <v>1</v>
      </c>
      <c r="L15" s="42"/>
    </row>
    <row r="16" s="1" customFormat="1" ht="6.96" customHeight="1">
      <c r="B16" s="42"/>
      <c r="I16" s="131"/>
      <c r="L16" s="42"/>
    </row>
    <row r="17" s="1" customFormat="1" ht="12" customHeight="1">
      <c r="B17" s="42"/>
      <c r="D17" s="129" t="s">
        <v>29</v>
      </c>
      <c r="I17" s="133" t="s">
        <v>26</v>
      </c>
      <c r="J17" s="32" t="str">
        <f>'Rekapitulace stavby'!AN13</f>
        <v>Vyplň údaj</v>
      </c>
      <c r="L17" s="42"/>
    </row>
    <row r="18" s="1" customFormat="1" ht="18" customHeight="1">
      <c r="B18" s="42"/>
      <c r="E18" s="32" t="str">
        <f>'Rekapitulace stavby'!E14</f>
        <v>Vyplň údaj</v>
      </c>
      <c r="F18" s="16"/>
      <c r="G18" s="16"/>
      <c r="H18" s="16"/>
      <c r="I18" s="133" t="s">
        <v>28</v>
      </c>
      <c r="J18" s="32" t="str">
        <f>'Rekapitulace stavby'!AN14</f>
        <v>Vyplň údaj</v>
      </c>
      <c r="L18" s="42"/>
    </row>
    <row r="19" s="1" customFormat="1" ht="6.96" customHeight="1">
      <c r="B19" s="42"/>
      <c r="I19" s="131"/>
      <c r="L19" s="42"/>
    </row>
    <row r="20" s="1" customFormat="1" ht="12" customHeight="1">
      <c r="B20" s="42"/>
      <c r="D20" s="129" t="s">
        <v>31</v>
      </c>
      <c r="I20" s="133" t="s">
        <v>26</v>
      </c>
      <c r="J20" s="16" t="s">
        <v>1</v>
      </c>
      <c r="L20" s="42"/>
    </row>
    <row r="21" s="1" customFormat="1" ht="18" customHeight="1">
      <c r="B21" s="42"/>
      <c r="E21" s="16" t="s">
        <v>32</v>
      </c>
      <c r="I21" s="133" t="s">
        <v>28</v>
      </c>
      <c r="J21" s="16" t="s">
        <v>1</v>
      </c>
      <c r="L21" s="42"/>
    </row>
    <row r="22" s="1" customFormat="1" ht="6.96" customHeight="1">
      <c r="B22" s="42"/>
      <c r="I22" s="131"/>
      <c r="L22" s="42"/>
    </row>
    <row r="23" s="1" customFormat="1" ht="12" customHeight="1">
      <c r="B23" s="42"/>
      <c r="D23" s="129" t="s">
        <v>34</v>
      </c>
      <c r="I23" s="133" t="s">
        <v>26</v>
      </c>
      <c r="J23" s="16" t="s">
        <v>1</v>
      </c>
      <c r="L23" s="42"/>
    </row>
    <row r="24" s="1" customFormat="1" ht="18" customHeight="1">
      <c r="B24" s="42"/>
      <c r="E24" s="16" t="s">
        <v>35</v>
      </c>
      <c r="I24" s="133" t="s">
        <v>28</v>
      </c>
      <c r="J24" s="16" t="s">
        <v>1</v>
      </c>
      <c r="L24" s="42"/>
    </row>
    <row r="25" s="1" customFormat="1" ht="6.96" customHeight="1">
      <c r="B25" s="42"/>
      <c r="I25" s="131"/>
      <c r="L25" s="42"/>
    </row>
    <row r="26" s="1" customFormat="1" ht="12" customHeight="1">
      <c r="B26" s="42"/>
      <c r="D26" s="129" t="s">
        <v>36</v>
      </c>
      <c r="I26" s="131"/>
      <c r="L26" s="42"/>
    </row>
    <row r="27" s="6" customFormat="1" ht="16.5" customHeight="1">
      <c r="B27" s="135"/>
      <c r="E27" s="136" t="s">
        <v>1</v>
      </c>
      <c r="F27" s="136"/>
      <c r="G27" s="136"/>
      <c r="H27" s="136"/>
      <c r="I27" s="137"/>
      <c r="L27" s="135"/>
    </row>
    <row r="28" s="1" customFormat="1" ht="6.96" customHeight="1">
      <c r="B28" s="42"/>
      <c r="I28" s="131"/>
      <c r="L28" s="42"/>
    </row>
    <row r="29" s="1" customFormat="1" ht="6.96" customHeight="1">
      <c r="B29" s="42"/>
      <c r="D29" s="70"/>
      <c r="E29" s="70"/>
      <c r="F29" s="70"/>
      <c r="G29" s="70"/>
      <c r="H29" s="70"/>
      <c r="I29" s="138"/>
      <c r="J29" s="70"/>
      <c r="K29" s="70"/>
      <c r="L29" s="42"/>
    </row>
    <row r="30" s="1" customFormat="1" ht="25.44" customHeight="1">
      <c r="B30" s="42"/>
      <c r="D30" s="139" t="s">
        <v>38</v>
      </c>
      <c r="I30" s="131"/>
      <c r="J30" s="140">
        <f>ROUND(J89, 2)</f>
        <v>0</v>
      </c>
      <c r="L30" s="42"/>
    </row>
    <row r="31" s="1" customFormat="1" ht="6.96" customHeight="1">
      <c r="B31" s="42"/>
      <c r="D31" s="70"/>
      <c r="E31" s="70"/>
      <c r="F31" s="70"/>
      <c r="G31" s="70"/>
      <c r="H31" s="70"/>
      <c r="I31" s="138"/>
      <c r="J31" s="70"/>
      <c r="K31" s="70"/>
      <c r="L31" s="42"/>
    </row>
    <row r="32" s="1" customFormat="1" ht="14.4" customHeight="1">
      <c r="B32" s="42"/>
      <c r="F32" s="141" t="s">
        <v>40</v>
      </c>
      <c r="I32" s="142" t="s">
        <v>39</v>
      </c>
      <c r="J32" s="141" t="s">
        <v>41</v>
      </c>
      <c r="L32" s="42"/>
    </row>
    <row r="33" s="1" customFormat="1" ht="14.4" customHeight="1">
      <c r="B33" s="42"/>
      <c r="D33" s="129" t="s">
        <v>42</v>
      </c>
      <c r="E33" s="129" t="s">
        <v>43</v>
      </c>
      <c r="F33" s="143">
        <f>ROUND((SUM(BE89:BE428)),  2)</f>
        <v>0</v>
      </c>
      <c r="I33" s="144">
        <v>0.20999999999999999</v>
      </c>
      <c r="J33" s="143">
        <f>ROUND(((SUM(BE89:BE428))*I33),  2)</f>
        <v>0</v>
      </c>
      <c r="L33" s="42"/>
    </row>
    <row r="34" s="1" customFormat="1" ht="14.4" customHeight="1">
      <c r="B34" s="42"/>
      <c r="E34" s="129" t="s">
        <v>44</v>
      </c>
      <c r="F34" s="143">
        <f>ROUND((SUM(BF89:BF428)),  2)</f>
        <v>0</v>
      </c>
      <c r="I34" s="144">
        <v>0.14999999999999999</v>
      </c>
      <c r="J34" s="143">
        <f>ROUND(((SUM(BF89:BF428))*I34),  2)</f>
        <v>0</v>
      </c>
      <c r="L34" s="42"/>
    </row>
    <row r="35" hidden="1" s="1" customFormat="1" ht="14.4" customHeight="1">
      <c r="B35" s="42"/>
      <c r="E35" s="129" t="s">
        <v>45</v>
      </c>
      <c r="F35" s="143">
        <f>ROUND((SUM(BG89:BG428)),  2)</f>
        <v>0</v>
      </c>
      <c r="I35" s="144">
        <v>0.20999999999999999</v>
      </c>
      <c r="J35" s="143">
        <f>0</f>
        <v>0</v>
      </c>
      <c r="L35" s="42"/>
    </row>
    <row r="36" hidden="1" s="1" customFormat="1" ht="14.4" customHeight="1">
      <c r="B36" s="42"/>
      <c r="E36" s="129" t="s">
        <v>46</v>
      </c>
      <c r="F36" s="143">
        <f>ROUND((SUM(BH89:BH428)),  2)</f>
        <v>0</v>
      </c>
      <c r="I36" s="144">
        <v>0.14999999999999999</v>
      </c>
      <c r="J36" s="143">
        <f>0</f>
        <v>0</v>
      </c>
      <c r="L36" s="42"/>
    </row>
    <row r="37" hidden="1" s="1" customFormat="1" ht="14.4" customHeight="1">
      <c r="B37" s="42"/>
      <c r="E37" s="129" t="s">
        <v>47</v>
      </c>
      <c r="F37" s="143">
        <f>ROUND((SUM(BI89:BI428)),  2)</f>
        <v>0</v>
      </c>
      <c r="I37" s="144">
        <v>0</v>
      </c>
      <c r="J37" s="143">
        <f>0</f>
        <v>0</v>
      </c>
      <c r="L37" s="42"/>
    </row>
    <row r="38" s="1" customFormat="1" ht="6.96" customHeight="1">
      <c r="B38" s="42"/>
      <c r="I38" s="131"/>
      <c r="L38" s="42"/>
    </row>
    <row r="39" s="1" customFormat="1" ht="25.44" customHeight="1">
      <c r="B39" s="42"/>
      <c r="C39" s="145"/>
      <c r="D39" s="146" t="s">
        <v>48</v>
      </c>
      <c r="E39" s="147"/>
      <c r="F39" s="147"/>
      <c r="G39" s="148" t="s">
        <v>49</v>
      </c>
      <c r="H39" s="149" t="s">
        <v>50</v>
      </c>
      <c r="I39" s="150"/>
      <c r="J39" s="151">
        <f>SUM(J30:J37)</f>
        <v>0</v>
      </c>
      <c r="K39" s="152"/>
      <c r="L39" s="42"/>
    </row>
    <row r="40" s="1" customFormat="1" ht="14.4" customHeight="1">
      <c r="B40" s="153"/>
      <c r="C40" s="154"/>
      <c r="D40" s="154"/>
      <c r="E40" s="154"/>
      <c r="F40" s="154"/>
      <c r="G40" s="154"/>
      <c r="H40" s="154"/>
      <c r="I40" s="155"/>
      <c r="J40" s="154"/>
      <c r="K40" s="154"/>
      <c r="L40" s="42"/>
    </row>
    <row r="44" s="1" customFormat="1" ht="6.96" customHeight="1">
      <c r="B44" s="156"/>
      <c r="C44" s="157"/>
      <c r="D44" s="157"/>
      <c r="E44" s="157"/>
      <c r="F44" s="157"/>
      <c r="G44" s="157"/>
      <c r="H44" s="157"/>
      <c r="I44" s="158"/>
      <c r="J44" s="157"/>
      <c r="K44" s="157"/>
      <c r="L44" s="42"/>
    </row>
    <row r="45" s="1" customFormat="1" ht="24.96" customHeight="1">
      <c r="B45" s="37"/>
      <c r="C45" s="22" t="s">
        <v>101</v>
      </c>
      <c r="D45" s="38"/>
      <c r="E45" s="38"/>
      <c r="F45" s="38"/>
      <c r="G45" s="38"/>
      <c r="H45" s="38"/>
      <c r="I45" s="131"/>
      <c r="J45" s="38"/>
      <c r="K45" s="38"/>
      <c r="L45" s="42"/>
    </row>
    <row r="46" s="1" customFormat="1" ht="6.96" customHeight="1">
      <c r="B46" s="37"/>
      <c r="C46" s="38"/>
      <c r="D46" s="38"/>
      <c r="E46" s="38"/>
      <c r="F46" s="38"/>
      <c r="G46" s="38"/>
      <c r="H46" s="38"/>
      <c r="I46" s="131"/>
      <c r="J46" s="38"/>
      <c r="K46" s="38"/>
      <c r="L46" s="42"/>
    </row>
    <row r="47" s="1" customFormat="1" ht="12" customHeight="1">
      <c r="B47" s="37"/>
      <c r="C47" s="31" t="s">
        <v>16</v>
      </c>
      <c r="D47" s="38"/>
      <c r="E47" s="38"/>
      <c r="F47" s="38"/>
      <c r="G47" s="38"/>
      <c r="H47" s="38"/>
      <c r="I47" s="131"/>
      <c r="J47" s="38"/>
      <c r="K47" s="38"/>
      <c r="L47" s="42"/>
    </row>
    <row r="48" s="1" customFormat="1" ht="16.5" customHeight="1">
      <c r="B48" s="37"/>
      <c r="C48" s="38"/>
      <c r="D48" s="38"/>
      <c r="E48" s="159" t="str">
        <f>E7</f>
        <v>Kanalizace Kolín - Zibohlavy</v>
      </c>
      <c r="F48" s="31"/>
      <c r="G48" s="31"/>
      <c r="H48" s="31"/>
      <c r="I48" s="131"/>
      <c r="J48" s="38"/>
      <c r="K48" s="38"/>
      <c r="L48" s="42"/>
    </row>
    <row r="49" s="1" customFormat="1" ht="12" customHeight="1">
      <c r="B49" s="37"/>
      <c r="C49" s="31" t="s">
        <v>99</v>
      </c>
      <c r="D49" s="38"/>
      <c r="E49" s="38"/>
      <c r="F49" s="38"/>
      <c r="G49" s="38"/>
      <c r="H49" s="38"/>
      <c r="I49" s="131"/>
      <c r="J49" s="38"/>
      <c r="K49" s="38"/>
      <c r="L49" s="42"/>
    </row>
    <row r="50" s="1" customFormat="1" ht="16.5" customHeight="1">
      <c r="B50" s="37"/>
      <c r="C50" s="38"/>
      <c r="D50" s="38"/>
      <c r="E50" s="63" t="str">
        <f>E9</f>
        <v>ZibohPriv - Kanalizační přivaděč Zibohlavy - Radovesnice</v>
      </c>
      <c r="F50" s="38"/>
      <c r="G50" s="38"/>
      <c r="H50" s="38"/>
      <c r="I50" s="131"/>
      <c r="J50" s="38"/>
      <c r="K50" s="38"/>
      <c r="L50" s="42"/>
    </row>
    <row r="51" s="1" customFormat="1" ht="6.96" customHeight="1">
      <c r="B51" s="37"/>
      <c r="C51" s="38"/>
      <c r="D51" s="38"/>
      <c r="E51" s="38"/>
      <c r="F51" s="38"/>
      <c r="G51" s="38"/>
      <c r="H51" s="38"/>
      <c r="I51" s="131"/>
      <c r="J51" s="38"/>
      <c r="K51" s="38"/>
      <c r="L51" s="42"/>
    </row>
    <row r="52" s="1" customFormat="1" ht="12" customHeight="1">
      <c r="B52" s="37"/>
      <c r="C52" s="31" t="s">
        <v>21</v>
      </c>
      <c r="D52" s="38"/>
      <c r="E52" s="38"/>
      <c r="F52" s="26" t="str">
        <f>F12</f>
        <v>Zibohlavy</v>
      </c>
      <c r="G52" s="38"/>
      <c r="H52" s="38"/>
      <c r="I52" s="133" t="s">
        <v>23</v>
      </c>
      <c r="J52" s="66" t="str">
        <f>IF(J12="","",J12)</f>
        <v>8. 1. 2018</v>
      </c>
      <c r="K52" s="38"/>
      <c r="L52" s="42"/>
    </row>
    <row r="53" s="1" customFormat="1" ht="6.96" customHeight="1">
      <c r="B53" s="37"/>
      <c r="C53" s="38"/>
      <c r="D53" s="38"/>
      <c r="E53" s="38"/>
      <c r="F53" s="38"/>
      <c r="G53" s="38"/>
      <c r="H53" s="38"/>
      <c r="I53" s="131"/>
      <c r="J53" s="38"/>
      <c r="K53" s="38"/>
      <c r="L53" s="42"/>
    </row>
    <row r="54" s="1" customFormat="1" ht="13.65" customHeight="1">
      <c r="B54" s="37"/>
      <c r="C54" s="31" t="s">
        <v>25</v>
      </c>
      <c r="D54" s="38"/>
      <c r="E54" s="38"/>
      <c r="F54" s="26" t="str">
        <f>E15</f>
        <v>Město Kolín</v>
      </c>
      <c r="G54" s="38"/>
      <c r="H54" s="38"/>
      <c r="I54" s="133" t="s">
        <v>31</v>
      </c>
      <c r="J54" s="35" t="str">
        <f>E21</f>
        <v>VODOS Kolín s.r.o.</v>
      </c>
      <c r="K54" s="38"/>
      <c r="L54" s="42"/>
    </row>
    <row r="55" s="1" customFormat="1" ht="13.65" customHeight="1">
      <c r="B55" s="37"/>
      <c r="C55" s="31" t="s">
        <v>29</v>
      </c>
      <c r="D55" s="38"/>
      <c r="E55" s="38"/>
      <c r="F55" s="26" t="str">
        <f>IF(E18="","",E18)</f>
        <v>Vyplň údaj</v>
      </c>
      <c r="G55" s="38"/>
      <c r="H55" s="38"/>
      <c r="I55" s="133" t="s">
        <v>34</v>
      </c>
      <c r="J55" s="35" t="str">
        <f>E24</f>
        <v>Pešek</v>
      </c>
      <c r="K55" s="38"/>
      <c r="L55" s="42"/>
    </row>
    <row r="56" s="1" customFormat="1" ht="10.32" customHeight="1">
      <c r="B56" s="37"/>
      <c r="C56" s="38"/>
      <c r="D56" s="38"/>
      <c r="E56" s="38"/>
      <c r="F56" s="38"/>
      <c r="G56" s="38"/>
      <c r="H56" s="38"/>
      <c r="I56" s="131"/>
      <c r="J56" s="38"/>
      <c r="K56" s="38"/>
      <c r="L56" s="42"/>
    </row>
    <row r="57" s="1" customFormat="1" ht="29.28" customHeight="1">
      <c r="B57" s="37"/>
      <c r="C57" s="160" t="s">
        <v>102</v>
      </c>
      <c r="D57" s="161"/>
      <c r="E57" s="161"/>
      <c r="F57" s="161"/>
      <c r="G57" s="161"/>
      <c r="H57" s="161"/>
      <c r="I57" s="162"/>
      <c r="J57" s="163" t="s">
        <v>103</v>
      </c>
      <c r="K57" s="161"/>
      <c r="L57" s="42"/>
    </row>
    <row r="58" s="1" customFormat="1" ht="10.32" customHeight="1">
      <c r="B58" s="37"/>
      <c r="C58" s="38"/>
      <c r="D58" s="38"/>
      <c r="E58" s="38"/>
      <c r="F58" s="38"/>
      <c r="G58" s="38"/>
      <c r="H58" s="38"/>
      <c r="I58" s="131"/>
      <c r="J58" s="38"/>
      <c r="K58" s="38"/>
      <c r="L58" s="42"/>
    </row>
    <row r="59" s="1" customFormat="1" ht="22.8" customHeight="1">
      <c r="B59" s="37"/>
      <c r="C59" s="164" t="s">
        <v>104</v>
      </c>
      <c r="D59" s="38"/>
      <c r="E59" s="38"/>
      <c r="F59" s="38"/>
      <c r="G59" s="38"/>
      <c r="H59" s="38"/>
      <c r="I59" s="131"/>
      <c r="J59" s="97">
        <f>J89</f>
        <v>0</v>
      </c>
      <c r="K59" s="38"/>
      <c r="L59" s="42"/>
      <c r="AU59" s="16" t="s">
        <v>105</v>
      </c>
    </row>
    <row r="60" s="7" customFormat="1" ht="24.96" customHeight="1">
      <c r="B60" s="165"/>
      <c r="C60" s="166"/>
      <c r="D60" s="167" t="s">
        <v>106</v>
      </c>
      <c r="E60" s="168"/>
      <c r="F60" s="168"/>
      <c r="G60" s="168"/>
      <c r="H60" s="168"/>
      <c r="I60" s="169"/>
      <c r="J60" s="170">
        <f>J90</f>
        <v>0</v>
      </c>
      <c r="K60" s="166"/>
      <c r="L60" s="171"/>
    </row>
    <row r="61" s="8" customFormat="1" ht="19.92" customHeight="1">
      <c r="B61" s="172"/>
      <c r="C61" s="173"/>
      <c r="D61" s="174" t="s">
        <v>107</v>
      </c>
      <c r="E61" s="175"/>
      <c r="F61" s="175"/>
      <c r="G61" s="175"/>
      <c r="H61" s="175"/>
      <c r="I61" s="176"/>
      <c r="J61" s="177">
        <f>J91</f>
        <v>0</v>
      </c>
      <c r="K61" s="173"/>
      <c r="L61" s="178"/>
    </row>
    <row r="62" s="8" customFormat="1" ht="19.92" customHeight="1">
      <c r="B62" s="172"/>
      <c r="C62" s="173"/>
      <c r="D62" s="174" t="s">
        <v>108</v>
      </c>
      <c r="E62" s="175"/>
      <c r="F62" s="175"/>
      <c r="G62" s="175"/>
      <c r="H62" s="175"/>
      <c r="I62" s="176"/>
      <c r="J62" s="177">
        <f>J247</f>
        <v>0</v>
      </c>
      <c r="K62" s="173"/>
      <c r="L62" s="178"/>
    </row>
    <row r="63" s="8" customFormat="1" ht="19.92" customHeight="1">
      <c r="B63" s="172"/>
      <c r="C63" s="173"/>
      <c r="D63" s="174" t="s">
        <v>109</v>
      </c>
      <c r="E63" s="175"/>
      <c r="F63" s="175"/>
      <c r="G63" s="175"/>
      <c r="H63" s="175"/>
      <c r="I63" s="176"/>
      <c r="J63" s="177">
        <f>J256</f>
        <v>0</v>
      </c>
      <c r="K63" s="173"/>
      <c r="L63" s="178"/>
    </row>
    <row r="64" s="8" customFormat="1" ht="19.92" customHeight="1">
      <c r="B64" s="172"/>
      <c r="C64" s="173"/>
      <c r="D64" s="174" t="s">
        <v>110</v>
      </c>
      <c r="E64" s="175"/>
      <c r="F64" s="175"/>
      <c r="G64" s="175"/>
      <c r="H64" s="175"/>
      <c r="I64" s="176"/>
      <c r="J64" s="177">
        <f>J263</f>
        <v>0</v>
      </c>
      <c r="K64" s="173"/>
      <c r="L64" s="178"/>
    </row>
    <row r="65" s="8" customFormat="1" ht="19.92" customHeight="1">
      <c r="B65" s="172"/>
      <c r="C65" s="173"/>
      <c r="D65" s="174" t="s">
        <v>111</v>
      </c>
      <c r="E65" s="175"/>
      <c r="F65" s="175"/>
      <c r="G65" s="175"/>
      <c r="H65" s="175"/>
      <c r="I65" s="176"/>
      <c r="J65" s="177">
        <f>J306</f>
        <v>0</v>
      </c>
      <c r="K65" s="173"/>
      <c r="L65" s="178"/>
    </row>
    <row r="66" s="8" customFormat="1" ht="19.92" customHeight="1">
      <c r="B66" s="172"/>
      <c r="C66" s="173"/>
      <c r="D66" s="174" t="s">
        <v>112</v>
      </c>
      <c r="E66" s="175"/>
      <c r="F66" s="175"/>
      <c r="G66" s="175"/>
      <c r="H66" s="175"/>
      <c r="I66" s="176"/>
      <c r="J66" s="177">
        <f>J396</f>
        <v>0</v>
      </c>
      <c r="K66" s="173"/>
      <c r="L66" s="178"/>
    </row>
    <row r="67" s="8" customFormat="1" ht="14.88" customHeight="1">
      <c r="B67" s="172"/>
      <c r="C67" s="173"/>
      <c r="D67" s="174" t="s">
        <v>113</v>
      </c>
      <c r="E67" s="175"/>
      <c r="F67" s="175"/>
      <c r="G67" s="175"/>
      <c r="H67" s="175"/>
      <c r="I67" s="176"/>
      <c r="J67" s="177">
        <f>J413</f>
        <v>0</v>
      </c>
      <c r="K67" s="173"/>
      <c r="L67" s="178"/>
    </row>
    <row r="68" s="7" customFormat="1" ht="24.96" customHeight="1">
      <c r="B68" s="165"/>
      <c r="C68" s="166"/>
      <c r="D68" s="167" t="s">
        <v>114</v>
      </c>
      <c r="E68" s="168"/>
      <c r="F68" s="168"/>
      <c r="G68" s="168"/>
      <c r="H68" s="168"/>
      <c r="I68" s="169"/>
      <c r="J68" s="170">
        <f>J421</f>
        <v>0</v>
      </c>
      <c r="K68" s="166"/>
      <c r="L68" s="171"/>
    </row>
    <row r="69" s="8" customFormat="1" ht="19.92" customHeight="1">
      <c r="B69" s="172"/>
      <c r="C69" s="173"/>
      <c r="D69" s="174" t="s">
        <v>117</v>
      </c>
      <c r="E69" s="175"/>
      <c r="F69" s="175"/>
      <c r="G69" s="175"/>
      <c r="H69" s="175"/>
      <c r="I69" s="176"/>
      <c r="J69" s="177">
        <f>J422</f>
        <v>0</v>
      </c>
      <c r="K69" s="173"/>
      <c r="L69" s="178"/>
    </row>
    <row r="70" s="1" customFormat="1" ht="21.84" customHeight="1">
      <c r="B70" s="37"/>
      <c r="C70" s="38"/>
      <c r="D70" s="38"/>
      <c r="E70" s="38"/>
      <c r="F70" s="38"/>
      <c r="G70" s="38"/>
      <c r="H70" s="38"/>
      <c r="I70" s="131"/>
      <c r="J70" s="38"/>
      <c r="K70" s="38"/>
      <c r="L70" s="42"/>
    </row>
    <row r="71" s="1" customFormat="1" ht="6.96" customHeight="1">
      <c r="B71" s="56"/>
      <c r="C71" s="57"/>
      <c r="D71" s="57"/>
      <c r="E71" s="57"/>
      <c r="F71" s="57"/>
      <c r="G71" s="57"/>
      <c r="H71" s="57"/>
      <c r="I71" s="155"/>
      <c r="J71" s="57"/>
      <c r="K71" s="57"/>
      <c r="L71" s="42"/>
    </row>
    <row r="75" s="1" customFormat="1" ht="6.96" customHeight="1">
      <c r="B75" s="58"/>
      <c r="C75" s="59"/>
      <c r="D75" s="59"/>
      <c r="E75" s="59"/>
      <c r="F75" s="59"/>
      <c r="G75" s="59"/>
      <c r="H75" s="59"/>
      <c r="I75" s="158"/>
      <c r="J75" s="59"/>
      <c r="K75" s="59"/>
      <c r="L75" s="42"/>
    </row>
    <row r="76" s="1" customFormat="1" ht="24.96" customHeight="1">
      <c r="B76" s="37"/>
      <c r="C76" s="22" t="s">
        <v>118</v>
      </c>
      <c r="D76" s="38"/>
      <c r="E76" s="38"/>
      <c r="F76" s="38"/>
      <c r="G76" s="38"/>
      <c r="H76" s="38"/>
      <c r="I76" s="131"/>
      <c r="J76" s="38"/>
      <c r="K76" s="38"/>
      <c r="L76" s="42"/>
    </row>
    <row r="77" s="1" customFormat="1" ht="6.96" customHeight="1">
      <c r="B77" s="37"/>
      <c r="C77" s="38"/>
      <c r="D77" s="38"/>
      <c r="E77" s="38"/>
      <c r="F77" s="38"/>
      <c r="G77" s="38"/>
      <c r="H77" s="38"/>
      <c r="I77" s="131"/>
      <c r="J77" s="38"/>
      <c r="K77" s="38"/>
      <c r="L77" s="42"/>
    </row>
    <row r="78" s="1" customFormat="1" ht="12" customHeight="1">
      <c r="B78" s="37"/>
      <c r="C78" s="31" t="s">
        <v>16</v>
      </c>
      <c r="D78" s="38"/>
      <c r="E78" s="38"/>
      <c r="F78" s="38"/>
      <c r="G78" s="38"/>
      <c r="H78" s="38"/>
      <c r="I78" s="131"/>
      <c r="J78" s="38"/>
      <c r="K78" s="38"/>
      <c r="L78" s="42"/>
    </row>
    <row r="79" s="1" customFormat="1" ht="16.5" customHeight="1">
      <c r="B79" s="37"/>
      <c r="C79" s="38"/>
      <c r="D79" s="38"/>
      <c r="E79" s="159" t="str">
        <f>E7</f>
        <v>Kanalizace Kolín - Zibohlavy</v>
      </c>
      <c r="F79" s="31"/>
      <c r="G79" s="31"/>
      <c r="H79" s="31"/>
      <c r="I79" s="131"/>
      <c r="J79" s="38"/>
      <c r="K79" s="38"/>
      <c r="L79" s="42"/>
    </row>
    <row r="80" s="1" customFormat="1" ht="12" customHeight="1">
      <c r="B80" s="37"/>
      <c r="C80" s="31" t="s">
        <v>99</v>
      </c>
      <c r="D80" s="38"/>
      <c r="E80" s="38"/>
      <c r="F80" s="38"/>
      <c r="G80" s="38"/>
      <c r="H80" s="38"/>
      <c r="I80" s="131"/>
      <c r="J80" s="38"/>
      <c r="K80" s="38"/>
      <c r="L80" s="42"/>
    </row>
    <row r="81" s="1" customFormat="1" ht="16.5" customHeight="1">
      <c r="B81" s="37"/>
      <c r="C81" s="38"/>
      <c r="D81" s="38"/>
      <c r="E81" s="63" t="str">
        <f>E9</f>
        <v>ZibohPriv - Kanalizační přivaděč Zibohlavy - Radovesnice</v>
      </c>
      <c r="F81" s="38"/>
      <c r="G81" s="38"/>
      <c r="H81" s="38"/>
      <c r="I81" s="131"/>
      <c r="J81" s="38"/>
      <c r="K81" s="38"/>
      <c r="L81" s="42"/>
    </row>
    <row r="82" s="1" customFormat="1" ht="6.96" customHeight="1">
      <c r="B82" s="37"/>
      <c r="C82" s="38"/>
      <c r="D82" s="38"/>
      <c r="E82" s="38"/>
      <c r="F82" s="38"/>
      <c r="G82" s="38"/>
      <c r="H82" s="38"/>
      <c r="I82" s="131"/>
      <c r="J82" s="38"/>
      <c r="K82" s="38"/>
      <c r="L82" s="42"/>
    </row>
    <row r="83" s="1" customFormat="1" ht="12" customHeight="1">
      <c r="B83" s="37"/>
      <c r="C83" s="31" t="s">
        <v>21</v>
      </c>
      <c r="D83" s="38"/>
      <c r="E83" s="38"/>
      <c r="F83" s="26" t="str">
        <f>F12</f>
        <v>Zibohlavy</v>
      </c>
      <c r="G83" s="38"/>
      <c r="H83" s="38"/>
      <c r="I83" s="133" t="s">
        <v>23</v>
      </c>
      <c r="J83" s="66" t="str">
        <f>IF(J12="","",J12)</f>
        <v>8. 1. 2018</v>
      </c>
      <c r="K83" s="38"/>
      <c r="L83" s="42"/>
    </row>
    <row r="84" s="1" customFormat="1" ht="6.96" customHeight="1">
      <c r="B84" s="37"/>
      <c r="C84" s="38"/>
      <c r="D84" s="38"/>
      <c r="E84" s="38"/>
      <c r="F84" s="38"/>
      <c r="G84" s="38"/>
      <c r="H84" s="38"/>
      <c r="I84" s="131"/>
      <c r="J84" s="38"/>
      <c r="K84" s="38"/>
      <c r="L84" s="42"/>
    </row>
    <row r="85" s="1" customFormat="1" ht="13.65" customHeight="1">
      <c r="B85" s="37"/>
      <c r="C85" s="31" t="s">
        <v>25</v>
      </c>
      <c r="D85" s="38"/>
      <c r="E85" s="38"/>
      <c r="F85" s="26" t="str">
        <f>E15</f>
        <v>Město Kolín</v>
      </c>
      <c r="G85" s="38"/>
      <c r="H85" s="38"/>
      <c r="I85" s="133" t="s">
        <v>31</v>
      </c>
      <c r="J85" s="35" t="str">
        <f>E21</f>
        <v>VODOS Kolín s.r.o.</v>
      </c>
      <c r="K85" s="38"/>
      <c r="L85" s="42"/>
    </row>
    <row r="86" s="1" customFormat="1" ht="13.65" customHeight="1">
      <c r="B86" s="37"/>
      <c r="C86" s="31" t="s">
        <v>29</v>
      </c>
      <c r="D86" s="38"/>
      <c r="E86" s="38"/>
      <c r="F86" s="26" t="str">
        <f>IF(E18="","",E18)</f>
        <v>Vyplň údaj</v>
      </c>
      <c r="G86" s="38"/>
      <c r="H86" s="38"/>
      <c r="I86" s="133" t="s">
        <v>34</v>
      </c>
      <c r="J86" s="35" t="str">
        <f>E24</f>
        <v>Pešek</v>
      </c>
      <c r="K86" s="38"/>
      <c r="L86" s="42"/>
    </row>
    <row r="87" s="1" customFormat="1" ht="10.32" customHeight="1">
      <c r="B87" s="37"/>
      <c r="C87" s="38"/>
      <c r="D87" s="38"/>
      <c r="E87" s="38"/>
      <c r="F87" s="38"/>
      <c r="G87" s="38"/>
      <c r="H87" s="38"/>
      <c r="I87" s="131"/>
      <c r="J87" s="38"/>
      <c r="K87" s="38"/>
      <c r="L87" s="42"/>
    </row>
    <row r="88" s="9" customFormat="1" ht="29.28" customHeight="1">
      <c r="B88" s="179"/>
      <c r="C88" s="180" t="s">
        <v>119</v>
      </c>
      <c r="D88" s="181" t="s">
        <v>57</v>
      </c>
      <c r="E88" s="181" t="s">
        <v>53</v>
      </c>
      <c r="F88" s="181" t="s">
        <v>54</v>
      </c>
      <c r="G88" s="181" t="s">
        <v>120</v>
      </c>
      <c r="H88" s="181" t="s">
        <v>121</v>
      </c>
      <c r="I88" s="182" t="s">
        <v>122</v>
      </c>
      <c r="J88" s="183" t="s">
        <v>103</v>
      </c>
      <c r="K88" s="184" t="s">
        <v>123</v>
      </c>
      <c r="L88" s="185"/>
      <c r="M88" s="87" t="s">
        <v>1</v>
      </c>
      <c r="N88" s="88" t="s">
        <v>42</v>
      </c>
      <c r="O88" s="88" t="s">
        <v>124</v>
      </c>
      <c r="P88" s="88" t="s">
        <v>125</v>
      </c>
      <c r="Q88" s="88" t="s">
        <v>126</v>
      </c>
      <c r="R88" s="88" t="s">
        <v>127</v>
      </c>
      <c r="S88" s="88" t="s">
        <v>128</v>
      </c>
      <c r="T88" s="89" t="s">
        <v>129</v>
      </c>
    </row>
    <row r="89" s="1" customFormat="1" ht="22.8" customHeight="1">
      <c r="B89" s="37"/>
      <c r="C89" s="94" t="s">
        <v>130</v>
      </c>
      <c r="D89" s="38"/>
      <c r="E89" s="38"/>
      <c r="F89" s="38"/>
      <c r="G89" s="38"/>
      <c r="H89" s="38"/>
      <c r="I89" s="131"/>
      <c r="J89" s="186">
        <f>BK89</f>
        <v>0</v>
      </c>
      <c r="K89" s="38"/>
      <c r="L89" s="42"/>
      <c r="M89" s="90"/>
      <c r="N89" s="91"/>
      <c r="O89" s="91"/>
      <c r="P89" s="187">
        <f>P90+P421</f>
        <v>0</v>
      </c>
      <c r="Q89" s="91"/>
      <c r="R89" s="187">
        <f>R90+R421</f>
        <v>526.26999411999998</v>
      </c>
      <c r="S89" s="91"/>
      <c r="T89" s="188">
        <f>T90+T421</f>
        <v>11.895999999999999</v>
      </c>
      <c r="AT89" s="16" t="s">
        <v>71</v>
      </c>
      <c r="AU89" s="16" t="s">
        <v>105</v>
      </c>
      <c r="BK89" s="189">
        <f>BK90+BK421</f>
        <v>0</v>
      </c>
    </row>
    <row r="90" s="10" customFormat="1" ht="25.92" customHeight="1">
      <c r="B90" s="190"/>
      <c r="C90" s="191"/>
      <c r="D90" s="192" t="s">
        <v>71</v>
      </c>
      <c r="E90" s="193" t="s">
        <v>131</v>
      </c>
      <c r="F90" s="193" t="s">
        <v>132</v>
      </c>
      <c r="G90" s="191"/>
      <c r="H90" s="191"/>
      <c r="I90" s="194"/>
      <c r="J90" s="195">
        <f>BK90</f>
        <v>0</v>
      </c>
      <c r="K90" s="191"/>
      <c r="L90" s="196"/>
      <c r="M90" s="197"/>
      <c r="N90" s="198"/>
      <c r="O90" s="198"/>
      <c r="P90" s="199">
        <f>P91+P247+P256+P263+P306+P396</f>
        <v>0</v>
      </c>
      <c r="Q90" s="198"/>
      <c r="R90" s="199">
        <f>R91+R247+R256+R263+R306+R396</f>
        <v>526.21462411999994</v>
      </c>
      <c r="S90" s="198"/>
      <c r="T90" s="200">
        <f>T91+T247+T256+T263+T306+T396</f>
        <v>11.895999999999999</v>
      </c>
      <c r="AR90" s="201" t="s">
        <v>79</v>
      </c>
      <c r="AT90" s="202" t="s">
        <v>71</v>
      </c>
      <c r="AU90" s="202" t="s">
        <v>72</v>
      </c>
      <c r="AY90" s="201" t="s">
        <v>133</v>
      </c>
      <c r="BK90" s="203">
        <f>BK91+BK247+BK256+BK263+BK306+BK396</f>
        <v>0</v>
      </c>
    </row>
    <row r="91" s="10" customFormat="1" ht="22.8" customHeight="1">
      <c r="B91" s="190"/>
      <c r="C91" s="191"/>
      <c r="D91" s="192" t="s">
        <v>71</v>
      </c>
      <c r="E91" s="204" t="s">
        <v>79</v>
      </c>
      <c r="F91" s="204" t="s">
        <v>134</v>
      </c>
      <c r="G91" s="191"/>
      <c r="H91" s="191"/>
      <c r="I91" s="194"/>
      <c r="J91" s="205">
        <f>BK91</f>
        <v>0</v>
      </c>
      <c r="K91" s="191"/>
      <c r="L91" s="196"/>
      <c r="M91" s="197"/>
      <c r="N91" s="198"/>
      <c r="O91" s="198"/>
      <c r="P91" s="199">
        <f>SUM(P92:P246)</f>
        <v>0</v>
      </c>
      <c r="Q91" s="198"/>
      <c r="R91" s="199">
        <f>SUM(R92:R246)</f>
        <v>350.11166362</v>
      </c>
      <c r="S91" s="198"/>
      <c r="T91" s="200">
        <f>SUM(T92:T246)</f>
        <v>11.895999999999999</v>
      </c>
      <c r="AR91" s="201" t="s">
        <v>79</v>
      </c>
      <c r="AT91" s="202" t="s">
        <v>71</v>
      </c>
      <c r="AU91" s="202" t="s">
        <v>79</v>
      </c>
      <c r="AY91" s="201" t="s">
        <v>133</v>
      </c>
      <c r="BK91" s="203">
        <f>SUM(BK92:BK246)</f>
        <v>0</v>
      </c>
    </row>
    <row r="92" s="1" customFormat="1" ht="16.5" customHeight="1">
      <c r="B92" s="37"/>
      <c r="C92" s="206" t="s">
        <v>79</v>
      </c>
      <c r="D92" s="206" t="s">
        <v>135</v>
      </c>
      <c r="E92" s="207" t="s">
        <v>1237</v>
      </c>
      <c r="F92" s="208" t="s">
        <v>1238</v>
      </c>
      <c r="G92" s="209" t="s">
        <v>138</v>
      </c>
      <c r="H92" s="210">
        <v>19</v>
      </c>
      <c r="I92" s="211"/>
      <c r="J92" s="212">
        <f>ROUND(I92*H92,2)</f>
        <v>0</v>
      </c>
      <c r="K92" s="208" t="s">
        <v>139</v>
      </c>
      <c r="L92" s="42"/>
      <c r="M92" s="213" t="s">
        <v>1</v>
      </c>
      <c r="N92" s="214" t="s">
        <v>43</v>
      </c>
      <c r="O92" s="78"/>
      <c r="P92" s="215">
        <f>O92*H92</f>
        <v>0</v>
      </c>
      <c r="Q92" s="215">
        <v>0</v>
      </c>
      <c r="R92" s="215">
        <f>Q92*H92</f>
        <v>0</v>
      </c>
      <c r="S92" s="215">
        <v>0.28999999999999998</v>
      </c>
      <c r="T92" s="216">
        <f>S92*H92</f>
        <v>5.5099999999999998</v>
      </c>
      <c r="AR92" s="16" t="s">
        <v>140</v>
      </c>
      <c r="AT92" s="16" t="s">
        <v>135</v>
      </c>
      <c r="AU92" s="16" t="s">
        <v>81</v>
      </c>
      <c r="AY92" s="16" t="s">
        <v>133</v>
      </c>
      <c r="BE92" s="217">
        <f>IF(N92="základní",J92,0)</f>
        <v>0</v>
      </c>
      <c r="BF92" s="217">
        <f>IF(N92="snížená",J92,0)</f>
        <v>0</v>
      </c>
      <c r="BG92" s="217">
        <f>IF(N92="zákl. přenesená",J92,0)</f>
        <v>0</v>
      </c>
      <c r="BH92" s="217">
        <f>IF(N92="sníž. přenesená",J92,0)</f>
        <v>0</v>
      </c>
      <c r="BI92" s="217">
        <f>IF(N92="nulová",J92,0)</f>
        <v>0</v>
      </c>
      <c r="BJ92" s="16" t="s">
        <v>79</v>
      </c>
      <c r="BK92" s="217">
        <f>ROUND(I92*H92,2)</f>
        <v>0</v>
      </c>
      <c r="BL92" s="16" t="s">
        <v>140</v>
      </c>
      <c r="BM92" s="16" t="s">
        <v>1239</v>
      </c>
    </row>
    <row r="93" s="1" customFormat="1">
      <c r="B93" s="37"/>
      <c r="C93" s="38"/>
      <c r="D93" s="218" t="s">
        <v>142</v>
      </c>
      <c r="E93" s="38"/>
      <c r="F93" s="219" t="s">
        <v>1240</v>
      </c>
      <c r="G93" s="38"/>
      <c r="H93" s="38"/>
      <c r="I93" s="131"/>
      <c r="J93" s="38"/>
      <c r="K93" s="38"/>
      <c r="L93" s="42"/>
      <c r="M93" s="220"/>
      <c r="N93" s="78"/>
      <c r="O93" s="78"/>
      <c r="P93" s="78"/>
      <c r="Q93" s="78"/>
      <c r="R93" s="78"/>
      <c r="S93" s="78"/>
      <c r="T93" s="79"/>
      <c r="AT93" s="16" t="s">
        <v>142</v>
      </c>
      <c r="AU93" s="16" t="s">
        <v>81</v>
      </c>
    </row>
    <row r="94" s="11" customFormat="1">
      <c r="B94" s="221"/>
      <c r="C94" s="222"/>
      <c r="D94" s="218" t="s">
        <v>144</v>
      </c>
      <c r="E94" s="223" t="s">
        <v>1</v>
      </c>
      <c r="F94" s="224" t="s">
        <v>1241</v>
      </c>
      <c r="G94" s="222"/>
      <c r="H94" s="223" t="s">
        <v>1</v>
      </c>
      <c r="I94" s="225"/>
      <c r="J94" s="222"/>
      <c r="K94" s="222"/>
      <c r="L94" s="226"/>
      <c r="M94" s="227"/>
      <c r="N94" s="228"/>
      <c r="O94" s="228"/>
      <c r="P94" s="228"/>
      <c r="Q94" s="228"/>
      <c r="R94" s="228"/>
      <c r="S94" s="228"/>
      <c r="T94" s="229"/>
      <c r="AT94" s="230" t="s">
        <v>144</v>
      </c>
      <c r="AU94" s="230" t="s">
        <v>81</v>
      </c>
      <c r="AV94" s="11" t="s">
        <v>79</v>
      </c>
      <c r="AW94" s="11" t="s">
        <v>33</v>
      </c>
      <c r="AX94" s="11" t="s">
        <v>72</v>
      </c>
      <c r="AY94" s="230" t="s">
        <v>133</v>
      </c>
    </row>
    <row r="95" s="11" customFormat="1">
      <c r="B95" s="221"/>
      <c r="C95" s="222"/>
      <c r="D95" s="218" t="s">
        <v>144</v>
      </c>
      <c r="E95" s="223" t="s">
        <v>1</v>
      </c>
      <c r="F95" s="224" t="s">
        <v>1242</v>
      </c>
      <c r="G95" s="222"/>
      <c r="H95" s="223" t="s">
        <v>1</v>
      </c>
      <c r="I95" s="225"/>
      <c r="J95" s="222"/>
      <c r="K95" s="222"/>
      <c r="L95" s="226"/>
      <c r="M95" s="227"/>
      <c r="N95" s="228"/>
      <c r="O95" s="228"/>
      <c r="P95" s="228"/>
      <c r="Q95" s="228"/>
      <c r="R95" s="228"/>
      <c r="S95" s="228"/>
      <c r="T95" s="229"/>
      <c r="AT95" s="230" t="s">
        <v>144</v>
      </c>
      <c r="AU95" s="230" t="s">
        <v>81</v>
      </c>
      <c r="AV95" s="11" t="s">
        <v>79</v>
      </c>
      <c r="AW95" s="11" t="s">
        <v>33</v>
      </c>
      <c r="AX95" s="11" t="s">
        <v>72</v>
      </c>
      <c r="AY95" s="230" t="s">
        <v>133</v>
      </c>
    </row>
    <row r="96" s="12" customFormat="1">
      <c r="B96" s="231"/>
      <c r="C96" s="232"/>
      <c r="D96" s="218" t="s">
        <v>144</v>
      </c>
      <c r="E96" s="233" t="s">
        <v>1</v>
      </c>
      <c r="F96" s="234" t="s">
        <v>1243</v>
      </c>
      <c r="G96" s="232"/>
      <c r="H96" s="235">
        <v>9.5</v>
      </c>
      <c r="I96" s="236"/>
      <c r="J96" s="232"/>
      <c r="K96" s="232"/>
      <c r="L96" s="237"/>
      <c r="M96" s="238"/>
      <c r="N96" s="239"/>
      <c r="O96" s="239"/>
      <c r="P96" s="239"/>
      <c r="Q96" s="239"/>
      <c r="R96" s="239"/>
      <c r="S96" s="239"/>
      <c r="T96" s="240"/>
      <c r="AT96" s="241" t="s">
        <v>144</v>
      </c>
      <c r="AU96" s="241" t="s">
        <v>81</v>
      </c>
      <c r="AV96" s="12" t="s">
        <v>81</v>
      </c>
      <c r="AW96" s="12" t="s">
        <v>33</v>
      </c>
      <c r="AX96" s="12" t="s">
        <v>72</v>
      </c>
      <c r="AY96" s="241" t="s">
        <v>133</v>
      </c>
    </row>
    <row r="97" s="11" customFormat="1">
      <c r="B97" s="221"/>
      <c r="C97" s="222"/>
      <c r="D97" s="218" t="s">
        <v>144</v>
      </c>
      <c r="E97" s="223" t="s">
        <v>1</v>
      </c>
      <c r="F97" s="224" t="s">
        <v>1244</v>
      </c>
      <c r="G97" s="222"/>
      <c r="H97" s="223" t="s">
        <v>1</v>
      </c>
      <c r="I97" s="225"/>
      <c r="J97" s="222"/>
      <c r="K97" s="222"/>
      <c r="L97" s="226"/>
      <c r="M97" s="227"/>
      <c r="N97" s="228"/>
      <c r="O97" s="228"/>
      <c r="P97" s="228"/>
      <c r="Q97" s="228"/>
      <c r="R97" s="228"/>
      <c r="S97" s="228"/>
      <c r="T97" s="229"/>
      <c r="AT97" s="230" t="s">
        <v>144</v>
      </c>
      <c r="AU97" s="230" t="s">
        <v>81</v>
      </c>
      <c r="AV97" s="11" t="s">
        <v>79</v>
      </c>
      <c r="AW97" s="11" t="s">
        <v>33</v>
      </c>
      <c r="AX97" s="11" t="s">
        <v>72</v>
      </c>
      <c r="AY97" s="230" t="s">
        <v>133</v>
      </c>
    </row>
    <row r="98" s="12" customFormat="1">
      <c r="B98" s="231"/>
      <c r="C98" s="232"/>
      <c r="D98" s="218" t="s">
        <v>144</v>
      </c>
      <c r="E98" s="233" t="s">
        <v>1</v>
      </c>
      <c r="F98" s="234" t="s">
        <v>1243</v>
      </c>
      <c r="G98" s="232"/>
      <c r="H98" s="235">
        <v>9.5</v>
      </c>
      <c r="I98" s="236"/>
      <c r="J98" s="232"/>
      <c r="K98" s="232"/>
      <c r="L98" s="237"/>
      <c r="M98" s="238"/>
      <c r="N98" s="239"/>
      <c r="O98" s="239"/>
      <c r="P98" s="239"/>
      <c r="Q98" s="239"/>
      <c r="R98" s="239"/>
      <c r="S98" s="239"/>
      <c r="T98" s="240"/>
      <c r="AT98" s="241" t="s">
        <v>144</v>
      </c>
      <c r="AU98" s="241" t="s">
        <v>81</v>
      </c>
      <c r="AV98" s="12" t="s">
        <v>81</v>
      </c>
      <c r="AW98" s="12" t="s">
        <v>33</v>
      </c>
      <c r="AX98" s="12" t="s">
        <v>72</v>
      </c>
      <c r="AY98" s="241" t="s">
        <v>133</v>
      </c>
    </row>
    <row r="99" s="13" customFormat="1">
      <c r="B99" s="242"/>
      <c r="C99" s="243"/>
      <c r="D99" s="218" t="s">
        <v>144</v>
      </c>
      <c r="E99" s="244" t="s">
        <v>1</v>
      </c>
      <c r="F99" s="245" t="s">
        <v>149</v>
      </c>
      <c r="G99" s="243"/>
      <c r="H99" s="246">
        <v>19</v>
      </c>
      <c r="I99" s="247"/>
      <c r="J99" s="243"/>
      <c r="K99" s="243"/>
      <c r="L99" s="248"/>
      <c r="M99" s="249"/>
      <c r="N99" s="250"/>
      <c r="O99" s="250"/>
      <c r="P99" s="250"/>
      <c r="Q99" s="250"/>
      <c r="R99" s="250"/>
      <c r="S99" s="250"/>
      <c r="T99" s="251"/>
      <c r="AT99" s="252" t="s">
        <v>144</v>
      </c>
      <c r="AU99" s="252" t="s">
        <v>81</v>
      </c>
      <c r="AV99" s="13" t="s">
        <v>140</v>
      </c>
      <c r="AW99" s="13" t="s">
        <v>33</v>
      </c>
      <c r="AX99" s="13" t="s">
        <v>79</v>
      </c>
      <c r="AY99" s="252" t="s">
        <v>133</v>
      </c>
    </row>
    <row r="100" s="1" customFormat="1" ht="16.5" customHeight="1">
      <c r="B100" s="37"/>
      <c r="C100" s="206" t="s">
        <v>81</v>
      </c>
      <c r="D100" s="206" t="s">
        <v>135</v>
      </c>
      <c r="E100" s="207" t="s">
        <v>1245</v>
      </c>
      <c r="F100" s="208" t="s">
        <v>1246</v>
      </c>
      <c r="G100" s="209" t="s">
        <v>138</v>
      </c>
      <c r="H100" s="210">
        <v>7</v>
      </c>
      <c r="I100" s="211"/>
      <c r="J100" s="212">
        <f>ROUND(I100*H100,2)</f>
        <v>0</v>
      </c>
      <c r="K100" s="208" t="s">
        <v>139</v>
      </c>
      <c r="L100" s="42"/>
      <c r="M100" s="213" t="s">
        <v>1</v>
      </c>
      <c r="N100" s="214" t="s">
        <v>43</v>
      </c>
      <c r="O100" s="78"/>
      <c r="P100" s="215">
        <f>O100*H100</f>
        <v>0</v>
      </c>
      <c r="Q100" s="215">
        <v>0</v>
      </c>
      <c r="R100" s="215">
        <f>Q100*H100</f>
        <v>0</v>
      </c>
      <c r="S100" s="215">
        <v>0.44</v>
      </c>
      <c r="T100" s="216">
        <f>S100*H100</f>
        <v>3.0800000000000001</v>
      </c>
      <c r="AR100" s="16" t="s">
        <v>140</v>
      </c>
      <c r="AT100" s="16" t="s">
        <v>135</v>
      </c>
      <c r="AU100" s="16" t="s">
        <v>81</v>
      </c>
      <c r="AY100" s="16" t="s">
        <v>133</v>
      </c>
      <c r="BE100" s="217">
        <f>IF(N100="základní",J100,0)</f>
        <v>0</v>
      </c>
      <c r="BF100" s="217">
        <f>IF(N100="snížená",J100,0)</f>
        <v>0</v>
      </c>
      <c r="BG100" s="217">
        <f>IF(N100="zákl. přenesená",J100,0)</f>
        <v>0</v>
      </c>
      <c r="BH100" s="217">
        <f>IF(N100="sníž. přenesená",J100,0)</f>
        <v>0</v>
      </c>
      <c r="BI100" s="217">
        <f>IF(N100="nulová",J100,0)</f>
        <v>0</v>
      </c>
      <c r="BJ100" s="16" t="s">
        <v>79</v>
      </c>
      <c r="BK100" s="217">
        <f>ROUND(I100*H100,2)</f>
        <v>0</v>
      </c>
      <c r="BL100" s="16" t="s">
        <v>140</v>
      </c>
      <c r="BM100" s="16" t="s">
        <v>1247</v>
      </c>
    </row>
    <row r="101" s="1" customFormat="1">
      <c r="B101" s="37"/>
      <c r="C101" s="38"/>
      <c r="D101" s="218" t="s">
        <v>142</v>
      </c>
      <c r="E101" s="38"/>
      <c r="F101" s="219" t="s">
        <v>1248</v>
      </c>
      <c r="G101" s="38"/>
      <c r="H101" s="38"/>
      <c r="I101" s="131"/>
      <c r="J101" s="38"/>
      <c r="K101" s="38"/>
      <c r="L101" s="42"/>
      <c r="M101" s="220"/>
      <c r="N101" s="78"/>
      <c r="O101" s="78"/>
      <c r="P101" s="78"/>
      <c r="Q101" s="78"/>
      <c r="R101" s="78"/>
      <c r="S101" s="78"/>
      <c r="T101" s="79"/>
      <c r="AT101" s="16" t="s">
        <v>142</v>
      </c>
      <c r="AU101" s="16" t="s">
        <v>81</v>
      </c>
    </row>
    <row r="102" s="11" customFormat="1">
      <c r="B102" s="221"/>
      <c r="C102" s="222"/>
      <c r="D102" s="218" t="s">
        <v>144</v>
      </c>
      <c r="E102" s="223" t="s">
        <v>1</v>
      </c>
      <c r="F102" s="224" t="s">
        <v>1241</v>
      </c>
      <c r="G102" s="222"/>
      <c r="H102" s="223" t="s">
        <v>1</v>
      </c>
      <c r="I102" s="225"/>
      <c r="J102" s="222"/>
      <c r="K102" s="222"/>
      <c r="L102" s="226"/>
      <c r="M102" s="227"/>
      <c r="N102" s="228"/>
      <c r="O102" s="228"/>
      <c r="P102" s="228"/>
      <c r="Q102" s="228"/>
      <c r="R102" s="228"/>
      <c r="S102" s="228"/>
      <c r="T102" s="229"/>
      <c r="AT102" s="230" t="s">
        <v>144</v>
      </c>
      <c r="AU102" s="230" t="s">
        <v>81</v>
      </c>
      <c r="AV102" s="11" t="s">
        <v>79</v>
      </c>
      <c r="AW102" s="11" t="s">
        <v>33</v>
      </c>
      <c r="AX102" s="11" t="s">
        <v>72</v>
      </c>
      <c r="AY102" s="230" t="s">
        <v>133</v>
      </c>
    </row>
    <row r="103" s="12" customFormat="1">
      <c r="B103" s="231"/>
      <c r="C103" s="232"/>
      <c r="D103" s="218" t="s">
        <v>144</v>
      </c>
      <c r="E103" s="233" t="s">
        <v>1</v>
      </c>
      <c r="F103" s="234" t="s">
        <v>199</v>
      </c>
      <c r="G103" s="232"/>
      <c r="H103" s="235">
        <v>7</v>
      </c>
      <c r="I103" s="236"/>
      <c r="J103" s="232"/>
      <c r="K103" s="232"/>
      <c r="L103" s="237"/>
      <c r="M103" s="238"/>
      <c r="N103" s="239"/>
      <c r="O103" s="239"/>
      <c r="P103" s="239"/>
      <c r="Q103" s="239"/>
      <c r="R103" s="239"/>
      <c r="S103" s="239"/>
      <c r="T103" s="240"/>
      <c r="AT103" s="241" t="s">
        <v>144</v>
      </c>
      <c r="AU103" s="241" t="s">
        <v>81</v>
      </c>
      <c r="AV103" s="12" t="s">
        <v>81</v>
      </c>
      <c r="AW103" s="12" t="s">
        <v>33</v>
      </c>
      <c r="AX103" s="12" t="s">
        <v>72</v>
      </c>
      <c r="AY103" s="241" t="s">
        <v>133</v>
      </c>
    </row>
    <row r="104" s="13" customFormat="1">
      <c r="B104" s="242"/>
      <c r="C104" s="243"/>
      <c r="D104" s="218" t="s">
        <v>144</v>
      </c>
      <c r="E104" s="244" t="s">
        <v>1</v>
      </c>
      <c r="F104" s="245" t="s">
        <v>149</v>
      </c>
      <c r="G104" s="243"/>
      <c r="H104" s="246">
        <v>7</v>
      </c>
      <c r="I104" s="247"/>
      <c r="J104" s="243"/>
      <c r="K104" s="243"/>
      <c r="L104" s="248"/>
      <c r="M104" s="249"/>
      <c r="N104" s="250"/>
      <c r="O104" s="250"/>
      <c r="P104" s="250"/>
      <c r="Q104" s="250"/>
      <c r="R104" s="250"/>
      <c r="S104" s="250"/>
      <c r="T104" s="251"/>
      <c r="AT104" s="252" t="s">
        <v>144</v>
      </c>
      <c r="AU104" s="252" t="s">
        <v>81</v>
      </c>
      <c r="AV104" s="13" t="s">
        <v>140</v>
      </c>
      <c r="AW104" s="13" t="s">
        <v>33</v>
      </c>
      <c r="AX104" s="13" t="s">
        <v>79</v>
      </c>
      <c r="AY104" s="252" t="s">
        <v>133</v>
      </c>
    </row>
    <row r="105" s="1" customFormat="1" ht="16.5" customHeight="1">
      <c r="B105" s="37"/>
      <c r="C105" s="206" t="s">
        <v>156</v>
      </c>
      <c r="D105" s="206" t="s">
        <v>135</v>
      </c>
      <c r="E105" s="207" t="s">
        <v>1249</v>
      </c>
      <c r="F105" s="208" t="s">
        <v>1250</v>
      </c>
      <c r="G105" s="209" t="s">
        <v>138</v>
      </c>
      <c r="H105" s="210">
        <v>9.5</v>
      </c>
      <c r="I105" s="211"/>
      <c r="J105" s="212">
        <f>ROUND(I105*H105,2)</f>
        <v>0</v>
      </c>
      <c r="K105" s="208" t="s">
        <v>139</v>
      </c>
      <c r="L105" s="42"/>
      <c r="M105" s="213" t="s">
        <v>1</v>
      </c>
      <c r="N105" s="214" t="s">
        <v>43</v>
      </c>
      <c r="O105" s="78"/>
      <c r="P105" s="215">
        <f>O105*H105</f>
        <v>0</v>
      </c>
      <c r="Q105" s="215">
        <v>0</v>
      </c>
      <c r="R105" s="215">
        <f>Q105*H105</f>
        <v>0</v>
      </c>
      <c r="S105" s="215">
        <v>0.22</v>
      </c>
      <c r="T105" s="216">
        <f>S105*H105</f>
        <v>2.0899999999999999</v>
      </c>
      <c r="AR105" s="16" t="s">
        <v>140</v>
      </c>
      <c r="AT105" s="16" t="s">
        <v>135</v>
      </c>
      <c r="AU105" s="16" t="s">
        <v>81</v>
      </c>
      <c r="AY105" s="16" t="s">
        <v>133</v>
      </c>
      <c r="BE105" s="217">
        <f>IF(N105="základní",J105,0)</f>
        <v>0</v>
      </c>
      <c r="BF105" s="217">
        <f>IF(N105="snížená",J105,0)</f>
        <v>0</v>
      </c>
      <c r="BG105" s="217">
        <f>IF(N105="zákl. přenesená",J105,0)</f>
        <v>0</v>
      </c>
      <c r="BH105" s="217">
        <f>IF(N105="sníž. přenesená",J105,0)</f>
        <v>0</v>
      </c>
      <c r="BI105" s="217">
        <f>IF(N105="nulová",J105,0)</f>
        <v>0</v>
      </c>
      <c r="BJ105" s="16" t="s">
        <v>79</v>
      </c>
      <c r="BK105" s="217">
        <f>ROUND(I105*H105,2)</f>
        <v>0</v>
      </c>
      <c r="BL105" s="16" t="s">
        <v>140</v>
      </c>
      <c r="BM105" s="16" t="s">
        <v>1251</v>
      </c>
    </row>
    <row r="106" s="1" customFormat="1">
      <c r="B106" s="37"/>
      <c r="C106" s="38"/>
      <c r="D106" s="218" t="s">
        <v>142</v>
      </c>
      <c r="E106" s="38"/>
      <c r="F106" s="219" t="s">
        <v>1252</v>
      </c>
      <c r="G106" s="38"/>
      <c r="H106" s="38"/>
      <c r="I106" s="131"/>
      <c r="J106" s="38"/>
      <c r="K106" s="38"/>
      <c r="L106" s="42"/>
      <c r="M106" s="220"/>
      <c r="N106" s="78"/>
      <c r="O106" s="78"/>
      <c r="P106" s="78"/>
      <c r="Q106" s="78"/>
      <c r="R106" s="78"/>
      <c r="S106" s="78"/>
      <c r="T106" s="79"/>
      <c r="AT106" s="16" t="s">
        <v>142</v>
      </c>
      <c r="AU106" s="16" t="s">
        <v>81</v>
      </c>
    </row>
    <row r="107" s="11" customFormat="1">
      <c r="B107" s="221"/>
      <c r="C107" s="222"/>
      <c r="D107" s="218" t="s">
        <v>144</v>
      </c>
      <c r="E107" s="223" t="s">
        <v>1</v>
      </c>
      <c r="F107" s="224" t="s">
        <v>1241</v>
      </c>
      <c r="G107" s="222"/>
      <c r="H107" s="223" t="s">
        <v>1</v>
      </c>
      <c r="I107" s="225"/>
      <c r="J107" s="222"/>
      <c r="K107" s="222"/>
      <c r="L107" s="226"/>
      <c r="M107" s="227"/>
      <c r="N107" s="228"/>
      <c r="O107" s="228"/>
      <c r="P107" s="228"/>
      <c r="Q107" s="228"/>
      <c r="R107" s="228"/>
      <c r="S107" s="228"/>
      <c r="T107" s="229"/>
      <c r="AT107" s="230" t="s">
        <v>144</v>
      </c>
      <c r="AU107" s="230" t="s">
        <v>81</v>
      </c>
      <c r="AV107" s="11" t="s">
        <v>79</v>
      </c>
      <c r="AW107" s="11" t="s">
        <v>33</v>
      </c>
      <c r="AX107" s="11" t="s">
        <v>72</v>
      </c>
      <c r="AY107" s="230" t="s">
        <v>133</v>
      </c>
    </row>
    <row r="108" s="12" customFormat="1">
      <c r="B108" s="231"/>
      <c r="C108" s="232"/>
      <c r="D108" s="218" t="s">
        <v>144</v>
      </c>
      <c r="E108" s="233" t="s">
        <v>1</v>
      </c>
      <c r="F108" s="234" t="s">
        <v>1243</v>
      </c>
      <c r="G108" s="232"/>
      <c r="H108" s="235">
        <v>9.5</v>
      </c>
      <c r="I108" s="236"/>
      <c r="J108" s="232"/>
      <c r="K108" s="232"/>
      <c r="L108" s="237"/>
      <c r="M108" s="238"/>
      <c r="N108" s="239"/>
      <c r="O108" s="239"/>
      <c r="P108" s="239"/>
      <c r="Q108" s="239"/>
      <c r="R108" s="239"/>
      <c r="S108" s="239"/>
      <c r="T108" s="240"/>
      <c r="AT108" s="241" t="s">
        <v>144</v>
      </c>
      <c r="AU108" s="241" t="s">
        <v>81</v>
      </c>
      <c r="AV108" s="12" t="s">
        <v>81</v>
      </c>
      <c r="AW108" s="12" t="s">
        <v>33</v>
      </c>
      <c r="AX108" s="12" t="s">
        <v>79</v>
      </c>
      <c r="AY108" s="241" t="s">
        <v>133</v>
      </c>
    </row>
    <row r="109" s="1" customFormat="1" ht="16.5" customHeight="1">
      <c r="B109" s="37"/>
      <c r="C109" s="206" t="s">
        <v>140</v>
      </c>
      <c r="D109" s="206" t="s">
        <v>135</v>
      </c>
      <c r="E109" s="207" t="s">
        <v>1253</v>
      </c>
      <c r="F109" s="208" t="s">
        <v>1254</v>
      </c>
      <c r="G109" s="209" t="s">
        <v>138</v>
      </c>
      <c r="H109" s="210">
        <v>9.5</v>
      </c>
      <c r="I109" s="211"/>
      <c r="J109" s="212">
        <f>ROUND(I109*H109,2)</f>
        <v>0</v>
      </c>
      <c r="K109" s="208" t="s">
        <v>139</v>
      </c>
      <c r="L109" s="42"/>
      <c r="M109" s="213" t="s">
        <v>1</v>
      </c>
      <c r="N109" s="214" t="s">
        <v>43</v>
      </c>
      <c r="O109" s="78"/>
      <c r="P109" s="215">
        <f>O109*H109</f>
        <v>0</v>
      </c>
      <c r="Q109" s="215">
        <v>4.0000000000000003E-05</v>
      </c>
      <c r="R109" s="215">
        <f>Q109*H109</f>
        <v>0.00038000000000000002</v>
      </c>
      <c r="S109" s="215">
        <v>0.128</v>
      </c>
      <c r="T109" s="216">
        <f>S109*H109</f>
        <v>1.216</v>
      </c>
      <c r="AR109" s="16" t="s">
        <v>140</v>
      </c>
      <c r="AT109" s="16" t="s">
        <v>135</v>
      </c>
      <c r="AU109" s="16" t="s">
        <v>81</v>
      </c>
      <c r="AY109" s="16" t="s">
        <v>133</v>
      </c>
      <c r="BE109" s="217">
        <f>IF(N109="základní",J109,0)</f>
        <v>0</v>
      </c>
      <c r="BF109" s="217">
        <f>IF(N109="snížená",J109,0)</f>
        <v>0</v>
      </c>
      <c r="BG109" s="217">
        <f>IF(N109="zákl. přenesená",J109,0)</f>
        <v>0</v>
      </c>
      <c r="BH109" s="217">
        <f>IF(N109="sníž. přenesená",J109,0)</f>
        <v>0</v>
      </c>
      <c r="BI109" s="217">
        <f>IF(N109="nulová",J109,0)</f>
        <v>0</v>
      </c>
      <c r="BJ109" s="16" t="s">
        <v>79</v>
      </c>
      <c r="BK109" s="217">
        <f>ROUND(I109*H109,2)</f>
        <v>0</v>
      </c>
      <c r="BL109" s="16" t="s">
        <v>140</v>
      </c>
      <c r="BM109" s="16" t="s">
        <v>1255</v>
      </c>
    </row>
    <row r="110" s="1" customFormat="1">
      <c r="B110" s="37"/>
      <c r="C110" s="38"/>
      <c r="D110" s="218" t="s">
        <v>142</v>
      </c>
      <c r="E110" s="38"/>
      <c r="F110" s="219" t="s">
        <v>1256</v>
      </c>
      <c r="G110" s="38"/>
      <c r="H110" s="38"/>
      <c r="I110" s="131"/>
      <c r="J110" s="38"/>
      <c r="K110" s="38"/>
      <c r="L110" s="42"/>
      <c r="M110" s="220"/>
      <c r="N110" s="78"/>
      <c r="O110" s="78"/>
      <c r="P110" s="78"/>
      <c r="Q110" s="78"/>
      <c r="R110" s="78"/>
      <c r="S110" s="78"/>
      <c r="T110" s="79"/>
      <c r="AT110" s="16" t="s">
        <v>142</v>
      </c>
      <c r="AU110" s="16" t="s">
        <v>81</v>
      </c>
    </row>
    <row r="111" s="11" customFormat="1">
      <c r="B111" s="221"/>
      <c r="C111" s="222"/>
      <c r="D111" s="218" t="s">
        <v>144</v>
      </c>
      <c r="E111" s="223" t="s">
        <v>1</v>
      </c>
      <c r="F111" s="224" t="s">
        <v>1257</v>
      </c>
      <c r="G111" s="222"/>
      <c r="H111" s="223" t="s">
        <v>1</v>
      </c>
      <c r="I111" s="225"/>
      <c r="J111" s="222"/>
      <c r="K111" s="222"/>
      <c r="L111" s="226"/>
      <c r="M111" s="227"/>
      <c r="N111" s="228"/>
      <c r="O111" s="228"/>
      <c r="P111" s="228"/>
      <c r="Q111" s="228"/>
      <c r="R111" s="228"/>
      <c r="S111" s="228"/>
      <c r="T111" s="229"/>
      <c r="AT111" s="230" t="s">
        <v>144</v>
      </c>
      <c r="AU111" s="230" t="s">
        <v>81</v>
      </c>
      <c r="AV111" s="11" t="s">
        <v>79</v>
      </c>
      <c r="AW111" s="11" t="s">
        <v>33</v>
      </c>
      <c r="AX111" s="11" t="s">
        <v>72</v>
      </c>
      <c r="AY111" s="230" t="s">
        <v>133</v>
      </c>
    </row>
    <row r="112" s="11" customFormat="1">
      <c r="B112" s="221"/>
      <c r="C112" s="222"/>
      <c r="D112" s="218" t="s">
        <v>144</v>
      </c>
      <c r="E112" s="223" t="s">
        <v>1</v>
      </c>
      <c r="F112" s="224" t="s">
        <v>1258</v>
      </c>
      <c r="G112" s="222"/>
      <c r="H112" s="223" t="s">
        <v>1</v>
      </c>
      <c r="I112" s="225"/>
      <c r="J112" s="222"/>
      <c r="K112" s="222"/>
      <c r="L112" s="226"/>
      <c r="M112" s="227"/>
      <c r="N112" s="228"/>
      <c r="O112" s="228"/>
      <c r="P112" s="228"/>
      <c r="Q112" s="228"/>
      <c r="R112" s="228"/>
      <c r="S112" s="228"/>
      <c r="T112" s="229"/>
      <c r="AT112" s="230" t="s">
        <v>144</v>
      </c>
      <c r="AU112" s="230" t="s">
        <v>81</v>
      </c>
      <c r="AV112" s="11" t="s">
        <v>79</v>
      </c>
      <c r="AW112" s="11" t="s">
        <v>33</v>
      </c>
      <c r="AX112" s="11" t="s">
        <v>72</v>
      </c>
      <c r="AY112" s="230" t="s">
        <v>133</v>
      </c>
    </row>
    <row r="113" s="12" customFormat="1">
      <c r="B113" s="231"/>
      <c r="C113" s="232"/>
      <c r="D113" s="218" t="s">
        <v>144</v>
      </c>
      <c r="E113" s="233" t="s">
        <v>1</v>
      </c>
      <c r="F113" s="234" t="s">
        <v>1243</v>
      </c>
      <c r="G113" s="232"/>
      <c r="H113" s="235">
        <v>9.5</v>
      </c>
      <c r="I113" s="236"/>
      <c r="J113" s="232"/>
      <c r="K113" s="232"/>
      <c r="L113" s="237"/>
      <c r="M113" s="238"/>
      <c r="N113" s="239"/>
      <c r="O113" s="239"/>
      <c r="P113" s="239"/>
      <c r="Q113" s="239"/>
      <c r="R113" s="239"/>
      <c r="S113" s="239"/>
      <c r="T113" s="240"/>
      <c r="AT113" s="241" t="s">
        <v>144</v>
      </c>
      <c r="AU113" s="241" t="s">
        <v>81</v>
      </c>
      <c r="AV113" s="12" t="s">
        <v>81</v>
      </c>
      <c r="AW113" s="12" t="s">
        <v>33</v>
      </c>
      <c r="AX113" s="12" t="s">
        <v>79</v>
      </c>
      <c r="AY113" s="241" t="s">
        <v>133</v>
      </c>
    </row>
    <row r="114" s="1" customFormat="1" ht="16.5" customHeight="1">
      <c r="B114" s="37"/>
      <c r="C114" s="206" t="s">
        <v>172</v>
      </c>
      <c r="D114" s="206" t="s">
        <v>135</v>
      </c>
      <c r="E114" s="207" t="s">
        <v>194</v>
      </c>
      <c r="F114" s="208" t="s">
        <v>195</v>
      </c>
      <c r="G114" s="209" t="s">
        <v>196</v>
      </c>
      <c r="H114" s="210">
        <v>1</v>
      </c>
      <c r="I114" s="211"/>
      <c r="J114" s="212">
        <f>ROUND(I114*H114,2)</f>
        <v>0</v>
      </c>
      <c r="K114" s="208" t="s">
        <v>139</v>
      </c>
      <c r="L114" s="42"/>
      <c r="M114" s="213" t="s">
        <v>1</v>
      </c>
      <c r="N114" s="214" t="s">
        <v>43</v>
      </c>
      <c r="O114" s="78"/>
      <c r="P114" s="215">
        <f>O114*H114</f>
        <v>0</v>
      </c>
      <c r="Q114" s="215">
        <v>0.0086800000000000002</v>
      </c>
      <c r="R114" s="215">
        <f>Q114*H114</f>
        <v>0.0086800000000000002</v>
      </c>
      <c r="S114" s="215">
        <v>0</v>
      </c>
      <c r="T114" s="216">
        <f>S114*H114</f>
        <v>0</v>
      </c>
      <c r="AR114" s="16" t="s">
        <v>140</v>
      </c>
      <c r="AT114" s="16" t="s">
        <v>135</v>
      </c>
      <c r="AU114" s="16" t="s">
        <v>81</v>
      </c>
      <c r="AY114" s="16" t="s">
        <v>133</v>
      </c>
      <c r="BE114" s="217">
        <f>IF(N114="základní",J114,0)</f>
        <v>0</v>
      </c>
      <c r="BF114" s="217">
        <f>IF(N114="snížená",J114,0)</f>
        <v>0</v>
      </c>
      <c r="BG114" s="217">
        <f>IF(N114="zákl. přenesená",J114,0)</f>
        <v>0</v>
      </c>
      <c r="BH114" s="217">
        <f>IF(N114="sníž. přenesená",J114,0)</f>
        <v>0</v>
      </c>
      <c r="BI114" s="217">
        <f>IF(N114="nulová",J114,0)</f>
        <v>0</v>
      </c>
      <c r="BJ114" s="16" t="s">
        <v>79</v>
      </c>
      <c r="BK114" s="217">
        <f>ROUND(I114*H114,2)</f>
        <v>0</v>
      </c>
      <c r="BL114" s="16" t="s">
        <v>140</v>
      </c>
      <c r="BM114" s="16" t="s">
        <v>1259</v>
      </c>
    </row>
    <row r="115" s="1" customFormat="1">
      <c r="B115" s="37"/>
      <c r="C115" s="38"/>
      <c r="D115" s="218" t="s">
        <v>142</v>
      </c>
      <c r="E115" s="38"/>
      <c r="F115" s="219" t="s">
        <v>1260</v>
      </c>
      <c r="G115" s="38"/>
      <c r="H115" s="38"/>
      <c r="I115" s="131"/>
      <c r="J115" s="38"/>
      <c r="K115" s="38"/>
      <c r="L115" s="42"/>
      <c r="M115" s="220"/>
      <c r="N115" s="78"/>
      <c r="O115" s="78"/>
      <c r="P115" s="78"/>
      <c r="Q115" s="78"/>
      <c r="R115" s="78"/>
      <c r="S115" s="78"/>
      <c r="T115" s="79"/>
      <c r="AT115" s="16" t="s">
        <v>142</v>
      </c>
      <c r="AU115" s="16" t="s">
        <v>81</v>
      </c>
    </row>
    <row r="116" s="11" customFormat="1">
      <c r="B116" s="221"/>
      <c r="C116" s="222"/>
      <c r="D116" s="218" t="s">
        <v>144</v>
      </c>
      <c r="E116" s="223" t="s">
        <v>1</v>
      </c>
      <c r="F116" s="224" t="s">
        <v>1261</v>
      </c>
      <c r="G116" s="222"/>
      <c r="H116" s="223" t="s">
        <v>1</v>
      </c>
      <c r="I116" s="225"/>
      <c r="J116" s="222"/>
      <c r="K116" s="222"/>
      <c r="L116" s="226"/>
      <c r="M116" s="227"/>
      <c r="N116" s="228"/>
      <c r="O116" s="228"/>
      <c r="P116" s="228"/>
      <c r="Q116" s="228"/>
      <c r="R116" s="228"/>
      <c r="S116" s="228"/>
      <c r="T116" s="229"/>
      <c r="AT116" s="230" t="s">
        <v>144</v>
      </c>
      <c r="AU116" s="230" t="s">
        <v>81</v>
      </c>
      <c r="AV116" s="11" t="s">
        <v>79</v>
      </c>
      <c r="AW116" s="11" t="s">
        <v>33</v>
      </c>
      <c r="AX116" s="11" t="s">
        <v>72</v>
      </c>
      <c r="AY116" s="230" t="s">
        <v>133</v>
      </c>
    </row>
    <row r="117" s="12" customFormat="1">
      <c r="B117" s="231"/>
      <c r="C117" s="232"/>
      <c r="D117" s="218" t="s">
        <v>144</v>
      </c>
      <c r="E117" s="233" t="s">
        <v>1</v>
      </c>
      <c r="F117" s="234" t="s">
        <v>999</v>
      </c>
      <c r="G117" s="232"/>
      <c r="H117" s="235">
        <v>1</v>
      </c>
      <c r="I117" s="236"/>
      <c r="J117" s="232"/>
      <c r="K117" s="232"/>
      <c r="L117" s="237"/>
      <c r="M117" s="238"/>
      <c r="N117" s="239"/>
      <c r="O117" s="239"/>
      <c r="P117" s="239"/>
      <c r="Q117" s="239"/>
      <c r="R117" s="239"/>
      <c r="S117" s="239"/>
      <c r="T117" s="240"/>
      <c r="AT117" s="241" t="s">
        <v>144</v>
      </c>
      <c r="AU117" s="241" t="s">
        <v>81</v>
      </c>
      <c r="AV117" s="12" t="s">
        <v>81</v>
      </c>
      <c r="AW117" s="12" t="s">
        <v>33</v>
      </c>
      <c r="AX117" s="12" t="s">
        <v>79</v>
      </c>
      <c r="AY117" s="241" t="s">
        <v>133</v>
      </c>
    </row>
    <row r="118" s="1" customFormat="1" ht="16.5" customHeight="1">
      <c r="B118" s="37"/>
      <c r="C118" s="206" t="s">
        <v>177</v>
      </c>
      <c r="D118" s="206" t="s">
        <v>135</v>
      </c>
      <c r="E118" s="207" t="s">
        <v>202</v>
      </c>
      <c r="F118" s="208" t="s">
        <v>203</v>
      </c>
      <c r="G118" s="209" t="s">
        <v>196</v>
      </c>
      <c r="H118" s="210">
        <v>2</v>
      </c>
      <c r="I118" s="211"/>
      <c r="J118" s="212">
        <f>ROUND(I118*H118,2)</f>
        <v>0</v>
      </c>
      <c r="K118" s="208" t="s">
        <v>139</v>
      </c>
      <c r="L118" s="42"/>
      <c r="M118" s="213" t="s">
        <v>1</v>
      </c>
      <c r="N118" s="214" t="s">
        <v>43</v>
      </c>
      <c r="O118" s="78"/>
      <c r="P118" s="215">
        <f>O118*H118</f>
        <v>0</v>
      </c>
      <c r="Q118" s="215">
        <v>0.036900000000000002</v>
      </c>
      <c r="R118" s="215">
        <f>Q118*H118</f>
        <v>0.073800000000000004</v>
      </c>
      <c r="S118" s="215">
        <v>0</v>
      </c>
      <c r="T118" s="216">
        <f>S118*H118</f>
        <v>0</v>
      </c>
      <c r="AR118" s="16" t="s">
        <v>140</v>
      </c>
      <c r="AT118" s="16" t="s">
        <v>135</v>
      </c>
      <c r="AU118" s="16" t="s">
        <v>81</v>
      </c>
      <c r="AY118" s="16" t="s">
        <v>133</v>
      </c>
      <c r="BE118" s="217">
        <f>IF(N118="základní",J118,0)</f>
        <v>0</v>
      </c>
      <c r="BF118" s="217">
        <f>IF(N118="snížená",J118,0)</f>
        <v>0</v>
      </c>
      <c r="BG118" s="217">
        <f>IF(N118="zákl. přenesená",J118,0)</f>
        <v>0</v>
      </c>
      <c r="BH118" s="217">
        <f>IF(N118="sníž. přenesená",J118,0)</f>
        <v>0</v>
      </c>
      <c r="BI118" s="217">
        <f>IF(N118="nulová",J118,0)</f>
        <v>0</v>
      </c>
      <c r="BJ118" s="16" t="s">
        <v>79</v>
      </c>
      <c r="BK118" s="217">
        <f>ROUND(I118*H118,2)</f>
        <v>0</v>
      </c>
      <c r="BL118" s="16" t="s">
        <v>140</v>
      </c>
      <c r="BM118" s="16" t="s">
        <v>1262</v>
      </c>
    </row>
    <row r="119" s="1" customFormat="1">
      <c r="B119" s="37"/>
      <c r="C119" s="38"/>
      <c r="D119" s="218" t="s">
        <v>142</v>
      </c>
      <c r="E119" s="38"/>
      <c r="F119" s="219" t="s">
        <v>203</v>
      </c>
      <c r="G119" s="38"/>
      <c r="H119" s="38"/>
      <c r="I119" s="131"/>
      <c r="J119" s="38"/>
      <c r="K119" s="38"/>
      <c r="L119" s="42"/>
      <c r="M119" s="220"/>
      <c r="N119" s="78"/>
      <c r="O119" s="78"/>
      <c r="P119" s="78"/>
      <c r="Q119" s="78"/>
      <c r="R119" s="78"/>
      <c r="S119" s="78"/>
      <c r="T119" s="79"/>
      <c r="AT119" s="16" t="s">
        <v>142</v>
      </c>
      <c r="AU119" s="16" t="s">
        <v>81</v>
      </c>
    </row>
    <row r="120" s="11" customFormat="1">
      <c r="B120" s="221"/>
      <c r="C120" s="222"/>
      <c r="D120" s="218" t="s">
        <v>144</v>
      </c>
      <c r="E120" s="223" t="s">
        <v>1</v>
      </c>
      <c r="F120" s="224" t="s">
        <v>1261</v>
      </c>
      <c r="G120" s="222"/>
      <c r="H120" s="223" t="s">
        <v>1</v>
      </c>
      <c r="I120" s="225"/>
      <c r="J120" s="222"/>
      <c r="K120" s="222"/>
      <c r="L120" s="226"/>
      <c r="M120" s="227"/>
      <c r="N120" s="228"/>
      <c r="O120" s="228"/>
      <c r="P120" s="228"/>
      <c r="Q120" s="228"/>
      <c r="R120" s="228"/>
      <c r="S120" s="228"/>
      <c r="T120" s="229"/>
      <c r="AT120" s="230" t="s">
        <v>144</v>
      </c>
      <c r="AU120" s="230" t="s">
        <v>81</v>
      </c>
      <c r="AV120" s="11" t="s">
        <v>79</v>
      </c>
      <c r="AW120" s="11" t="s">
        <v>33</v>
      </c>
      <c r="AX120" s="11" t="s">
        <v>72</v>
      </c>
      <c r="AY120" s="230" t="s">
        <v>133</v>
      </c>
    </row>
    <row r="121" s="12" customFormat="1">
      <c r="B121" s="231"/>
      <c r="C121" s="232"/>
      <c r="D121" s="218" t="s">
        <v>144</v>
      </c>
      <c r="E121" s="233" t="s">
        <v>1</v>
      </c>
      <c r="F121" s="234" t="s">
        <v>1263</v>
      </c>
      <c r="G121" s="232"/>
      <c r="H121" s="235">
        <v>2</v>
      </c>
      <c r="I121" s="236"/>
      <c r="J121" s="232"/>
      <c r="K121" s="232"/>
      <c r="L121" s="237"/>
      <c r="M121" s="238"/>
      <c r="N121" s="239"/>
      <c r="O121" s="239"/>
      <c r="P121" s="239"/>
      <c r="Q121" s="239"/>
      <c r="R121" s="239"/>
      <c r="S121" s="239"/>
      <c r="T121" s="240"/>
      <c r="AT121" s="241" t="s">
        <v>144</v>
      </c>
      <c r="AU121" s="241" t="s">
        <v>81</v>
      </c>
      <c r="AV121" s="12" t="s">
        <v>81</v>
      </c>
      <c r="AW121" s="12" t="s">
        <v>33</v>
      </c>
      <c r="AX121" s="12" t="s">
        <v>79</v>
      </c>
      <c r="AY121" s="241" t="s">
        <v>133</v>
      </c>
    </row>
    <row r="122" s="1" customFormat="1" ht="16.5" customHeight="1">
      <c r="B122" s="37"/>
      <c r="C122" s="206" t="s">
        <v>183</v>
      </c>
      <c r="D122" s="206" t="s">
        <v>135</v>
      </c>
      <c r="E122" s="207" t="s">
        <v>209</v>
      </c>
      <c r="F122" s="208" t="s">
        <v>210</v>
      </c>
      <c r="G122" s="209" t="s">
        <v>211</v>
      </c>
      <c r="H122" s="210">
        <v>5.0419999999999998</v>
      </c>
      <c r="I122" s="211"/>
      <c r="J122" s="212">
        <f>ROUND(I122*H122,2)</f>
        <v>0</v>
      </c>
      <c r="K122" s="208" t="s">
        <v>139</v>
      </c>
      <c r="L122" s="42"/>
      <c r="M122" s="213" t="s">
        <v>1</v>
      </c>
      <c r="N122" s="214" t="s">
        <v>43</v>
      </c>
      <c r="O122" s="78"/>
      <c r="P122" s="215">
        <f>O122*H122</f>
        <v>0</v>
      </c>
      <c r="Q122" s="215">
        <v>0</v>
      </c>
      <c r="R122" s="215">
        <f>Q122*H122</f>
        <v>0</v>
      </c>
      <c r="S122" s="215">
        <v>0</v>
      </c>
      <c r="T122" s="216">
        <f>S122*H122</f>
        <v>0</v>
      </c>
      <c r="AR122" s="16" t="s">
        <v>140</v>
      </c>
      <c r="AT122" s="16" t="s">
        <v>135</v>
      </c>
      <c r="AU122" s="16" t="s">
        <v>81</v>
      </c>
      <c r="AY122" s="16" t="s">
        <v>133</v>
      </c>
      <c r="BE122" s="217">
        <f>IF(N122="základní",J122,0)</f>
        <v>0</v>
      </c>
      <c r="BF122" s="217">
        <f>IF(N122="snížená",J122,0)</f>
        <v>0</v>
      </c>
      <c r="BG122" s="217">
        <f>IF(N122="zákl. přenesená",J122,0)</f>
        <v>0</v>
      </c>
      <c r="BH122" s="217">
        <f>IF(N122="sníž. přenesená",J122,0)</f>
        <v>0</v>
      </c>
      <c r="BI122" s="217">
        <f>IF(N122="nulová",J122,0)</f>
        <v>0</v>
      </c>
      <c r="BJ122" s="16" t="s">
        <v>79</v>
      </c>
      <c r="BK122" s="217">
        <f>ROUND(I122*H122,2)</f>
        <v>0</v>
      </c>
      <c r="BL122" s="16" t="s">
        <v>140</v>
      </c>
      <c r="BM122" s="16" t="s">
        <v>1264</v>
      </c>
    </row>
    <row r="123" s="1" customFormat="1">
      <c r="B123" s="37"/>
      <c r="C123" s="38"/>
      <c r="D123" s="218" t="s">
        <v>142</v>
      </c>
      <c r="E123" s="38"/>
      <c r="F123" s="219" t="s">
        <v>210</v>
      </c>
      <c r="G123" s="38"/>
      <c r="H123" s="38"/>
      <c r="I123" s="131"/>
      <c r="J123" s="38"/>
      <c r="K123" s="38"/>
      <c r="L123" s="42"/>
      <c r="M123" s="220"/>
      <c r="N123" s="78"/>
      <c r="O123" s="78"/>
      <c r="P123" s="78"/>
      <c r="Q123" s="78"/>
      <c r="R123" s="78"/>
      <c r="S123" s="78"/>
      <c r="T123" s="79"/>
      <c r="AT123" s="16" t="s">
        <v>142</v>
      </c>
      <c r="AU123" s="16" t="s">
        <v>81</v>
      </c>
    </row>
    <row r="124" s="12" customFormat="1">
      <c r="B124" s="231"/>
      <c r="C124" s="232"/>
      <c r="D124" s="218" t="s">
        <v>144</v>
      </c>
      <c r="E124" s="233" t="s">
        <v>1</v>
      </c>
      <c r="F124" s="234" t="s">
        <v>1265</v>
      </c>
      <c r="G124" s="232"/>
      <c r="H124" s="235">
        <v>3.2549999999999999</v>
      </c>
      <c r="I124" s="236"/>
      <c r="J124" s="232"/>
      <c r="K124" s="232"/>
      <c r="L124" s="237"/>
      <c r="M124" s="238"/>
      <c r="N124" s="239"/>
      <c r="O124" s="239"/>
      <c r="P124" s="239"/>
      <c r="Q124" s="239"/>
      <c r="R124" s="239"/>
      <c r="S124" s="239"/>
      <c r="T124" s="240"/>
      <c r="AT124" s="241" t="s">
        <v>144</v>
      </c>
      <c r="AU124" s="241" t="s">
        <v>81</v>
      </c>
      <c r="AV124" s="12" t="s">
        <v>81</v>
      </c>
      <c r="AW124" s="12" t="s">
        <v>33</v>
      </c>
      <c r="AX124" s="12" t="s">
        <v>72</v>
      </c>
      <c r="AY124" s="241" t="s">
        <v>133</v>
      </c>
    </row>
    <row r="125" s="12" customFormat="1">
      <c r="B125" s="231"/>
      <c r="C125" s="232"/>
      <c r="D125" s="218" t="s">
        <v>144</v>
      </c>
      <c r="E125" s="233" t="s">
        <v>1</v>
      </c>
      <c r="F125" s="234" t="s">
        <v>1266</v>
      </c>
      <c r="G125" s="232"/>
      <c r="H125" s="235">
        <v>1.7869999999999999</v>
      </c>
      <c r="I125" s="236"/>
      <c r="J125" s="232"/>
      <c r="K125" s="232"/>
      <c r="L125" s="237"/>
      <c r="M125" s="238"/>
      <c r="N125" s="239"/>
      <c r="O125" s="239"/>
      <c r="P125" s="239"/>
      <c r="Q125" s="239"/>
      <c r="R125" s="239"/>
      <c r="S125" s="239"/>
      <c r="T125" s="240"/>
      <c r="AT125" s="241" t="s">
        <v>144</v>
      </c>
      <c r="AU125" s="241" t="s">
        <v>81</v>
      </c>
      <c r="AV125" s="12" t="s">
        <v>81</v>
      </c>
      <c r="AW125" s="12" t="s">
        <v>33</v>
      </c>
      <c r="AX125" s="12" t="s">
        <v>72</v>
      </c>
      <c r="AY125" s="241" t="s">
        <v>133</v>
      </c>
    </row>
    <row r="126" s="13" customFormat="1">
      <c r="B126" s="242"/>
      <c r="C126" s="243"/>
      <c r="D126" s="218" t="s">
        <v>144</v>
      </c>
      <c r="E126" s="244" t="s">
        <v>1</v>
      </c>
      <c r="F126" s="245" t="s">
        <v>149</v>
      </c>
      <c r="G126" s="243"/>
      <c r="H126" s="246">
        <v>5.0419999999999998</v>
      </c>
      <c r="I126" s="247"/>
      <c r="J126" s="243"/>
      <c r="K126" s="243"/>
      <c r="L126" s="248"/>
      <c r="M126" s="249"/>
      <c r="N126" s="250"/>
      <c r="O126" s="250"/>
      <c r="P126" s="250"/>
      <c r="Q126" s="250"/>
      <c r="R126" s="250"/>
      <c r="S126" s="250"/>
      <c r="T126" s="251"/>
      <c r="AT126" s="252" t="s">
        <v>144</v>
      </c>
      <c r="AU126" s="252" t="s">
        <v>81</v>
      </c>
      <c r="AV126" s="13" t="s">
        <v>140</v>
      </c>
      <c r="AW126" s="13" t="s">
        <v>33</v>
      </c>
      <c r="AX126" s="13" t="s">
        <v>79</v>
      </c>
      <c r="AY126" s="252" t="s">
        <v>133</v>
      </c>
    </row>
    <row r="127" s="1" customFormat="1" ht="16.5" customHeight="1">
      <c r="B127" s="37"/>
      <c r="C127" s="206" t="s">
        <v>188</v>
      </c>
      <c r="D127" s="206" t="s">
        <v>135</v>
      </c>
      <c r="E127" s="207" t="s">
        <v>222</v>
      </c>
      <c r="F127" s="208" t="s">
        <v>223</v>
      </c>
      <c r="G127" s="209" t="s">
        <v>211</v>
      </c>
      <c r="H127" s="210">
        <v>36.939999999999998</v>
      </c>
      <c r="I127" s="211"/>
      <c r="J127" s="212">
        <f>ROUND(I127*H127,2)</f>
        <v>0</v>
      </c>
      <c r="K127" s="208" t="s">
        <v>139</v>
      </c>
      <c r="L127" s="42"/>
      <c r="M127" s="213" t="s">
        <v>1</v>
      </c>
      <c r="N127" s="214" t="s">
        <v>43</v>
      </c>
      <c r="O127" s="78"/>
      <c r="P127" s="215">
        <f>O127*H127</f>
        <v>0</v>
      </c>
      <c r="Q127" s="215">
        <v>0</v>
      </c>
      <c r="R127" s="215">
        <f>Q127*H127</f>
        <v>0</v>
      </c>
      <c r="S127" s="215">
        <v>0</v>
      </c>
      <c r="T127" s="216">
        <f>S127*H127</f>
        <v>0</v>
      </c>
      <c r="AR127" s="16" t="s">
        <v>140</v>
      </c>
      <c r="AT127" s="16" t="s">
        <v>135</v>
      </c>
      <c r="AU127" s="16" t="s">
        <v>81</v>
      </c>
      <c r="AY127" s="16" t="s">
        <v>133</v>
      </c>
      <c r="BE127" s="217">
        <f>IF(N127="základní",J127,0)</f>
        <v>0</v>
      </c>
      <c r="BF127" s="217">
        <f>IF(N127="snížená",J127,0)</f>
        <v>0</v>
      </c>
      <c r="BG127" s="217">
        <f>IF(N127="zákl. přenesená",J127,0)</f>
        <v>0</v>
      </c>
      <c r="BH127" s="217">
        <f>IF(N127="sníž. přenesená",J127,0)</f>
        <v>0</v>
      </c>
      <c r="BI127" s="217">
        <f>IF(N127="nulová",J127,0)</f>
        <v>0</v>
      </c>
      <c r="BJ127" s="16" t="s">
        <v>79</v>
      </c>
      <c r="BK127" s="217">
        <f>ROUND(I127*H127,2)</f>
        <v>0</v>
      </c>
      <c r="BL127" s="16" t="s">
        <v>140</v>
      </c>
      <c r="BM127" s="16" t="s">
        <v>1267</v>
      </c>
    </row>
    <row r="128" s="1" customFormat="1">
      <c r="B128" s="37"/>
      <c r="C128" s="38"/>
      <c r="D128" s="218" t="s">
        <v>142</v>
      </c>
      <c r="E128" s="38"/>
      <c r="F128" s="219" t="s">
        <v>223</v>
      </c>
      <c r="G128" s="38"/>
      <c r="H128" s="38"/>
      <c r="I128" s="131"/>
      <c r="J128" s="38"/>
      <c r="K128" s="38"/>
      <c r="L128" s="42"/>
      <c r="M128" s="220"/>
      <c r="N128" s="78"/>
      <c r="O128" s="78"/>
      <c r="P128" s="78"/>
      <c r="Q128" s="78"/>
      <c r="R128" s="78"/>
      <c r="S128" s="78"/>
      <c r="T128" s="79"/>
      <c r="AT128" s="16" t="s">
        <v>142</v>
      </c>
      <c r="AU128" s="16" t="s">
        <v>81</v>
      </c>
    </row>
    <row r="129" s="11" customFormat="1">
      <c r="B129" s="221"/>
      <c r="C129" s="222"/>
      <c r="D129" s="218" t="s">
        <v>144</v>
      </c>
      <c r="E129" s="223" t="s">
        <v>1</v>
      </c>
      <c r="F129" s="224" t="s">
        <v>1241</v>
      </c>
      <c r="G129" s="222"/>
      <c r="H129" s="223" t="s">
        <v>1</v>
      </c>
      <c r="I129" s="225"/>
      <c r="J129" s="222"/>
      <c r="K129" s="222"/>
      <c r="L129" s="226"/>
      <c r="M129" s="227"/>
      <c r="N129" s="228"/>
      <c r="O129" s="228"/>
      <c r="P129" s="228"/>
      <c r="Q129" s="228"/>
      <c r="R129" s="228"/>
      <c r="S129" s="228"/>
      <c r="T129" s="229"/>
      <c r="AT129" s="230" t="s">
        <v>144</v>
      </c>
      <c r="AU129" s="230" t="s">
        <v>81</v>
      </c>
      <c r="AV129" s="11" t="s">
        <v>79</v>
      </c>
      <c r="AW129" s="11" t="s">
        <v>33</v>
      </c>
      <c r="AX129" s="11" t="s">
        <v>72</v>
      </c>
      <c r="AY129" s="230" t="s">
        <v>133</v>
      </c>
    </row>
    <row r="130" s="12" customFormat="1">
      <c r="B130" s="231"/>
      <c r="C130" s="232"/>
      <c r="D130" s="218" t="s">
        <v>144</v>
      </c>
      <c r="E130" s="233" t="s">
        <v>1</v>
      </c>
      <c r="F130" s="234" t="s">
        <v>1268</v>
      </c>
      <c r="G130" s="232"/>
      <c r="H130" s="235">
        <v>36.939999999999998</v>
      </c>
      <c r="I130" s="236"/>
      <c r="J130" s="232"/>
      <c r="K130" s="232"/>
      <c r="L130" s="237"/>
      <c r="M130" s="238"/>
      <c r="N130" s="239"/>
      <c r="O130" s="239"/>
      <c r="P130" s="239"/>
      <c r="Q130" s="239"/>
      <c r="R130" s="239"/>
      <c r="S130" s="239"/>
      <c r="T130" s="240"/>
      <c r="AT130" s="241" t="s">
        <v>144</v>
      </c>
      <c r="AU130" s="241" t="s">
        <v>81</v>
      </c>
      <c r="AV130" s="12" t="s">
        <v>81</v>
      </c>
      <c r="AW130" s="12" t="s">
        <v>33</v>
      </c>
      <c r="AX130" s="12" t="s">
        <v>79</v>
      </c>
      <c r="AY130" s="241" t="s">
        <v>133</v>
      </c>
    </row>
    <row r="131" s="1" customFormat="1" ht="16.5" customHeight="1">
      <c r="B131" s="37"/>
      <c r="C131" s="206" t="s">
        <v>193</v>
      </c>
      <c r="D131" s="206" t="s">
        <v>135</v>
      </c>
      <c r="E131" s="207" t="s">
        <v>232</v>
      </c>
      <c r="F131" s="208" t="s">
        <v>233</v>
      </c>
      <c r="G131" s="209" t="s">
        <v>211</v>
      </c>
      <c r="H131" s="210">
        <v>39.139000000000003</v>
      </c>
      <c r="I131" s="211"/>
      <c r="J131" s="212">
        <f>ROUND(I131*H131,2)</f>
        <v>0</v>
      </c>
      <c r="K131" s="208" t="s">
        <v>159</v>
      </c>
      <c r="L131" s="42"/>
      <c r="M131" s="213" t="s">
        <v>1</v>
      </c>
      <c r="N131" s="214" t="s">
        <v>43</v>
      </c>
      <c r="O131" s="78"/>
      <c r="P131" s="215">
        <f>O131*H131</f>
        <v>0</v>
      </c>
      <c r="Q131" s="215">
        <v>0</v>
      </c>
      <c r="R131" s="215">
        <f>Q131*H131</f>
        <v>0</v>
      </c>
      <c r="S131" s="215">
        <v>0</v>
      </c>
      <c r="T131" s="216">
        <f>S131*H131</f>
        <v>0</v>
      </c>
      <c r="AR131" s="16" t="s">
        <v>140</v>
      </c>
      <c r="AT131" s="16" t="s">
        <v>135</v>
      </c>
      <c r="AU131" s="16" t="s">
        <v>81</v>
      </c>
      <c r="AY131" s="16" t="s">
        <v>133</v>
      </c>
      <c r="BE131" s="217">
        <f>IF(N131="základní",J131,0)</f>
        <v>0</v>
      </c>
      <c r="BF131" s="217">
        <f>IF(N131="snížená",J131,0)</f>
        <v>0</v>
      </c>
      <c r="BG131" s="217">
        <f>IF(N131="zákl. přenesená",J131,0)</f>
        <v>0</v>
      </c>
      <c r="BH131" s="217">
        <f>IF(N131="sníž. přenesená",J131,0)</f>
        <v>0</v>
      </c>
      <c r="BI131" s="217">
        <f>IF(N131="nulová",J131,0)</f>
        <v>0</v>
      </c>
      <c r="BJ131" s="16" t="s">
        <v>79</v>
      </c>
      <c r="BK131" s="217">
        <f>ROUND(I131*H131,2)</f>
        <v>0</v>
      </c>
      <c r="BL131" s="16" t="s">
        <v>140</v>
      </c>
      <c r="BM131" s="16" t="s">
        <v>1269</v>
      </c>
    </row>
    <row r="132" s="1" customFormat="1">
      <c r="B132" s="37"/>
      <c r="C132" s="38"/>
      <c r="D132" s="218" t="s">
        <v>142</v>
      </c>
      <c r="E132" s="38"/>
      <c r="F132" s="219" t="s">
        <v>233</v>
      </c>
      <c r="G132" s="38"/>
      <c r="H132" s="38"/>
      <c r="I132" s="131"/>
      <c r="J132" s="38"/>
      <c r="K132" s="38"/>
      <c r="L132" s="42"/>
      <c r="M132" s="220"/>
      <c r="N132" s="78"/>
      <c r="O132" s="78"/>
      <c r="P132" s="78"/>
      <c r="Q132" s="78"/>
      <c r="R132" s="78"/>
      <c r="S132" s="78"/>
      <c r="T132" s="79"/>
      <c r="AT132" s="16" t="s">
        <v>142</v>
      </c>
      <c r="AU132" s="16" t="s">
        <v>81</v>
      </c>
    </row>
    <row r="133" s="11" customFormat="1">
      <c r="B133" s="221"/>
      <c r="C133" s="222"/>
      <c r="D133" s="218" t="s">
        <v>144</v>
      </c>
      <c r="E133" s="223" t="s">
        <v>1</v>
      </c>
      <c r="F133" s="224" t="s">
        <v>1270</v>
      </c>
      <c r="G133" s="222"/>
      <c r="H133" s="223" t="s">
        <v>1</v>
      </c>
      <c r="I133" s="225"/>
      <c r="J133" s="222"/>
      <c r="K133" s="222"/>
      <c r="L133" s="226"/>
      <c r="M133" s="227"/>
      <c r="N133" s="228"/>
      <c r="O133" s="228"/>
      <c r="P133" s="228"/>
      <c r="Q133" s="228"/>
      <c r="R133" s="228"/>
      <c r="S133" s="228"/>
      <c r="T133" s="229"/>
      <c r="AT133" s="230" t="s">
        <v>144</v>
      </c>
      <c r="AU133" s="230" t="s">
        <v>81</v>
      </c>
      <c r="AV133" s="11" t="s">
        <v>79</v>
      </c>
      <c r="AW133" s="11" t="s">
        <v>33</v>
      </c>
      <c r="AX133" s="11" t="s">
        <v>72</v>
      </c>
      <c r="AY133" s="230" t="s">
        <v>133</v>
      </c>
    </row>
    <row r="134" s="11" customFormat="1">
      <c r="B134" s="221"/>
      <c r="C134" s="222"/>
      <c r="D134" s="218" t="s">
        <v>144</v>
      </c>
      <c r="E134" s="223" t="s">
        <v>1</v>
      </c>
      <c r="F134" s="224" t="s">
        <v>236</v>
      </c>
      <c r="G134" s="222"/>
      <c r="H134" s="223" t="s">
        <v>1</v>
      </c>
      <c r="I134" s="225"/>
      <c r="J134" s="222"/>
      <c r="K134" s="222"/>
      <c r="L134" s="226"/>
      <c r="M134" s="227"/>
      <c r="N134" s="228"/>
      <c r="O134" s="228"/>
      <c r="P134" s="228"/>
      <c r="Q134" s="228"/>
      <c r="R134" s="228"/>
      <c r="S134" s="228"/>
      <c r="T134" s="229"/>
      <c r="AT134" s="230" t="s">
        <v>144</v>
      </c>
      <c r="AU134" s="230" t="s">
        <v>81</v>
      </c>
      <c r="AV134" s="11" t="s">
        <v>79</v>
      </c>
      <c r="AW134" s="11" t="s">
        <v>33</v>
      </c>
      <c r="AX134" s="11" t="s">
        <v>72</v>
      </c>
      <c r="AY134" s="230" t="s">
        <v>133</v>
      </c>
    </row>
    <row r="135" s="12" customFormat="1">
      <c r="B135" s="231"/>
      <c r="C135" s="232"/>
      <c r="D135" s="218" t="s">
        <v>144</v>
      </c>
      <c r="E135" s="233" t="s">
        <v>1</v>
      </c>
      <c r="F135" s="234" t="s">
        <v>1271</v>
      </c>
      <c r="G135" s="232"/>
      <c r="H135" s="235">
        <v>52.185000000000002</v>
      </c>
      <c r="I135" s="236"/>
      <c r="J135" s="232"/>
      <c r="K135" s="232"/>
      <c r="L135" s="237"/>
      <c r="M135" s="238"/>
      <c r="N135" s="239"/>
      <c r="O135" s="239"/>
      <c r="P135" s="239"/>
      <c r="Q135" s="239"/>
      <c r="R135" s="239"/>
      <c r="S135" s="239"/>
      <c r="T135" s="240"/>
      <c r="AT135" s="241" t="s">
        <v>144</v>
      </c>
      <c r="AU135" s="241" t="s">
        <v>81</v>
      </c>
      <c r="AV135" s="12" t="s">
        <v>81</v>
      </c>
      <c r="AW135" s="12" t="s">
        <v>33</v>
      </c>
      <c r="AX135" s="12" t="s">
        <v>72</v>
      </c>
      <c r="AY135" s="241" t="s">
        <v>133</v>
      </c>
    </row>
    <row r="136" s="13" customFormat="1">
      <c r="B136" s="242"/>
      <c r="C136" s="243"/>
      <c r="D136" s="218" t="s">
        <v>144</v>
      </c>
      <c r="E136" s="244" t="s">
        <v>92</v>
      </c>
      <c r="F136" s="245" t="s">
        <v>149</v>
      </c>
      <c r="G136" s="243"/>
      <c r="H136" s="246">
        <v>52.185000000000002</v>
      </c>
      <c r="I136" s="247"/>
      <c r="J136" s="243"/>
      <c r="K136" s="243"/>
      <c r="L136" s="248"/>
      <c r="M136" s="249"/>
      <c r="N136" s="250"/>
      <c r="O136" s="250"/>
      <c r="P136" s="250"/>
      <c r="Q136" s="250"/>
      <c r="R136" s="250"/>
      <c r="S136" s="250"/>
      <c r="T136" s="251"/>
      <c r="AT136" s="252" t="s">
        <v>144</v>
      </c>
      <c r="AU136" s="252" t="s">
        <v>81</v>
      </c>
      <c r="AV136" s="13" t="s">
        <v>140</v>
      </c>
      <c r="AW136" s="13" t="s">
        <v>33</v>
      </c>
      <c r="AX136" s="13" t="s">
        <v>72</v>
      </c>
      <c r="AY136" s="252" t="s">
        <v>133</v>
      </c>
    </row>
    <row r="137" s="12" customFormat="1">
      <c r="B137" s="231"/>
      <c r="C137" s="232"/>
      <c r="D137" s="218" t="s">
        <v>144</v>
      </c>
      <c r="E137" s="233" t="s">
        <v>1</v>
      </c>
      <c r="F137" s="234" t="s">
        <v>1272</v>
      </c>
      <c r="G137" s="232"/>
      <c r="H137" s="235">
        <v>39.139000000000003</v>
      </c>
      <c r="I137" s="236"/>
      <c r="J137" s="232"/>
      <c r="K137" s="232"/>
      <c r="L137" s="237"/>
      <c r="M137" s="238"/>
      <c r="N137" s="239"/>
      <c r="O137" s="239"/>
      <c r="P137" s="239"/>
      <c r="Q137" s="239"/>
      <c r="R137" s="239"/>
      <c r="S137" s="239"/>
      <c r="T137" s="240"/>
      <c r="AT137" s="241" t="s">
        <v>144</v>
      </c>
      <c r="AU137" s="241" t="s">
        <v>81</v>
      </c>
      <c r="AV137" s="12" t="s">
        <v>81</v>
      </c>
      <c r="AW137" s="12" t="s">
        <v>33</v>
      </c>
      <c r="AX137" s="12" t="s">
        <v>79</v>
      </c>
      <c r="AY137" s="241" t="s">
        <v>133</v>
      </c>
    </row>
    <row r="138" s="1" customFormat="1" ht="16.5" customHeight="1">
      <c r="B138" s="37"/>
      <c r="C138" s="206" t="s">
        <v>201</v>
      </c>
      <c r="D138" s="206" t="s">
        <v>135</v>
      </c>
      <c r="E138" s="207" t="s">
        <v>241</v>
      </c>
      <c r="F138" s="208" t="s">
        <v>242</v>
      </c>
      <c r="G138" s="209" t="s">
        <v>211</v>
      </c>
      <c r="H138" s="210">
        <v>19.57</v>
      </c>
      <c r="I138" s="211"/>
      <c r="J138" s="212">
        <f>ROUND(I138*H138,2)</f>
        <v>0</v>
      </c>
      <c r="K138" s="208" t="s">
        <v>159</v>
      </c>
      <c r="L138" s="42"/>
      <c r="M138" s="213" t="s">
        <v>1</v>
      </c>
      <c r="N138" s="214" t="s">
        <v>43</v>
      </c>
      <c r="O138" s="78"/>
      <c r="P138" s="215">
        <f>O138*H138</f>
        <v>0</v>
      </c>
      <c r="Q138" s="215">
        <v>0</v>
      </c>
      <c r="R138" s="215">
        <f>Q138*H138</f>
        <v>0</v>
      </c>
      <c r="S138" s="215">
        <v>0</v>
      </c>
      <c r="T138" s="216">
        <f>S138*H138</f>
        <v>0</v>
      </c>
      <c r="AR138" s="16" t="s">
        <v>140</v>
      </c>
      <c r="AT138" s="16" t="s">
        <v>135</v>
      </c>
      <c r="AU138" s="16" t="s">
        <v>81</v>
      </c>
      <c r="AY138" s="16" t="s">
        <v>133</v>
      </c>
      <c r="BE138" s="217">
        <f>IF(N138="základní",J138,0)</f>
        <v>0</v>
      </c>
      <c r="BF138" s="217">
        <f>IF(N138="snížená",J138,0)</f>
        <v>0</v>
      </c>
      <c r="BG138" s="217">
        <f>IF(N138="zákl. přenesená",J138,0)</f>
        <v>0</v>
      </c>
      <c r="BH138" s="217">
        <f>IF(N138="sníž. přenesená",J138,0)</f>
        <v>0</v>
      </c>
      <c r="BI138" s="217">
        <f>IF(N138="nulová",J138,0)</f>
        <v>0</v>
      </c>
      <c r="BJ138" s="16" t="s">
        <v>79</v>
      </c>
      <c r="BK138" s="217">
        <f>ROUND(I138*H138,2)</f>
        <v>0</v>
      </c>
      <c r="BL138" s="16" t="s">
        <v>140</v>
      </c>
      <c r="BM138" s="16" t="s">
        <v>1273</v>
      </c>
    </row>
    <row r="139" s="1" customFormat="1">
      <c r="B139" s="37"/>
      <c r="C139" s="38"/>
      <c r="D139" s="218" t="s">
        <v>142</v>
      </c>
      <c r="E139" s="38"/>
      <c r="F139" s="219" t="s">
        <v>242</v>
      </c>
      <c r="G139" s="38"/>
      <c r="H139" s="38"/>
      <c r="I139" s="131"/>
      <c r="J139" s="38"/>
      <c r="K139" s="38"/>
      <c r="L139" s="42"/>
      <c r="M139" s="220"/>
      <c r="N139" s="78"/>
      <c r="O139" s="78"/>
      <c r="P139" s="78"/>
      <c r="Q139" s="78"/>
      <c r="R139" s="78"/>
      <c r="S139" s="78"/>
      <c r="T139" s="79"/>
      <c r="AT139" s="16" t="s">
        <v>142</v>
      </c>
      <c r="AU139" s="16" t="s">
        <v>81</v>
      </c>
    </row>
    <row r="140" s="12" customFormat="1">
      <c r="B140" s="231"/>
      <c r="C140" s="232"/>
      <c r="D140" s="218" t="s">
        <v>144</v>
      </c>
      <c r="E140" s="233" t="s">
        <v>1</v>
      </c>
      <c r="F140" s="234" t="s">
        <v>1274</v>
      </c>
      <c r="G140" s="232"/>
      <c r="H140" s="235">
        <v>19.57</v>
      </c>
      <c r="I140" s="236"/>
      <c r="J140" s="232"/>
      <c r="K140" s="232"/>
      <c r="L140" s="237"/>
      <c r="M140" s="238"/>
      <c r="N140" s="239"/>
      <c r="O140" s="239"/>
      <c r="P140" s="239"/>
      <c r="Q140" s="239"/>
      <c r="R140" s="239"/>
      <c r="S140" s="239"/>
      <c r="T140" s="240"/>
      <c r="AT140" s="241" t="s">
        <v>144</v>
      </c>
      <c r="AU140" s="241" t="s">
        <v>81</v>
      </c>
      <c r="AV140" s="12" t="s">
        <v>81</v>
      </c>
      <c r="AW140" s="12" t="s">
        <v>33</v>
      </c>
      <c r="AX140" s="12" t="s">
        <v>79</v>
      </c>
      <c r="AY140" s="241" t="s">
        <v>133</v>
      </c>
    </row>
    <row r="141" s="1" customFormat="1" ht="16.5" customHeight="1">
      <c r="B141" s="37"/>
      <c r="C141" s="206" t="s">
        <v>208</v>
      </c>
      <c r="D141" s="206" t="s">
        <v>135</v>
      </c>
      <c r="E141" s="207" t="s">
        <v>245</v>
      </c>
      <c r="F141" s="208" t="s">
        <v>246</v>
      </c>
      <c r="G141" s="209" t="s">
        <v>211</v>
      </c>
      <c r="H141" s="210">
        <v>10.436999999999999</v>
      </c>
      <c r="I141" s="211"/>
      <c r="J141" s="212">
        <f>ROUND(I141*H141,2)</f>
        <v>0</v>
      </c>
      <c r="K141" s="208" t="s">
        <v>139</v>
      </c>
      <c r="L141" s="42"/>
      <c r="M141" s="213" t="s">
        <v>1</v>
      </c>
      <c r="N141" s="214" t="s">
        <v>43</v>
      </c>
      <c r="O141" s="78"/>
      <c r="P141" s="215">
        <f>O141*H141</f>
        <v>0</v>
      </c>
      <c r="Q141" s="215">
        <v>0</v>
      </c>
      <c r="R141" s="215">
        <f>Q141*H141</f>
        <v>0</v>
      </c>
      <c r="S141" s="215">
        <v>0</v>
      </c>
      <c r="T141" s="216">
        <f>S141*H141</f>
        <v>0</v>
      </c>
      <c r="AR141" s="16" t="s">
        <v>140</v>
      </c>
      <c r="AT141" s="16" t="s">
        <v>135</v>
      </c>
      <c r="AU141" s="16" t="s">
        <v>81</v>
      </c>
      <c r="AY141" s="16" t="s">
        <v>133</v>
      </c>
      <c r="BE141" s="217">
        <f>IF(N141="základní",J141,0)</f>
        <v>0</v>
      </c>
      <c r="BF141" s="217">
        <f>IF(N141="snížená",J141,0)</f>
        <v>0</v>
      </c>
      <c r="BG141" s="217">
        <f>IF(N141="zákl. přenesená",J141,0)</f>
        <v>0</v>
      </c>
      <c r="BH141" s="217">
        <f>IF(N141="sníž. přenesená",J141,0)</f>
        <v>0</v>
      </c>
      <c r="BI141" s="217">
        <f>IF(N141="nulová",J141,0)</f>
        <v>0</v>
      </c>
      <c r="BJ141" s="16" t="s">
        <v>79</v>
      </c>
      <c r="BK141" s="217">
        <f>ROUND(I141*H141,2)</f>
        <v>0</v>
      </c>
      <c r="BL141" s="16" t="s">
        <v>140</v>
      </c>
      <c r="BM141" s="16" t="s">
        <v>1275</v>
      </c>
    </row>
    <row r="142" s="1" customFormat="1">
      <c r="B142" s="37"/>
      <c r="C142" s="38"/>
      <c r="D142" s="218" t="s">
        <v>142</v>
      </c>
      <c r="E142" s="38"/>
      <c r="F142" s="219" t="s">
        <v>248</v>
      </c>
      <c r="G142" s="38"/>
      <c r="H142" s="38"/>
      <c r="I142" s="131"/>
      <c r="J142" s="38"/>
      <c r="K142" s="38"/>
      <c r="L142" s="42"/>
      <c r="M142" s="220"/>
      <c r="N142" s="78"/>
      <c r="O142" s="78"/>
      <c r="P142" s="78"/>
      <c r="Q142" s="78"/>
      <c r="R142" s="78"/>
      <c r="S142" s="78"/>
      <c r="T142" s="79"/>
      <c r="AT142" s="16" t="s">
        <v>142</v>
      </c>
      <c r="AU142" s="16" t="s">
        <v>81</v>
      </c>
    </row>
    <row r="143" s="11" customFormat="1">
      <c r="B143" s="221"/>
      <c r="C143" s="222"/>
      <c r="D143" s="218" t="s">
        <v>144</v>
      </c>
      <c r="E143" s="223" t="s">
        <v>1</v>
      </c>
      <c r="F143" s="224" t="s">
        <v>235</v>
      </c>
      <c r="G143" s="222"/>
      <c r="H143" s="223" t="s">
        <v>1</v>
      </c>
      <c r="I143" s="225"/>
      <c r="J143" s="222"/>
      <c r="K143" s="222"/>
      <c r="L143" s="226"/>
      <c r="M143" s="227"/>
      <c r="N143" s="228"/>
      <c r="O143" s="228"/>
      <c r="P143" s="228"/>
      <c r="Q143" s="228"/>
      <c r="R143" s="228"/>
      <c r="S143" s="228"/>
      <c r="T143" s="229"/>
      <c r="AT143" s="230" t="s">
        <v>144</v>
      </c>
      <c r="AU143" s="230" t="s">
        <v>81</v>
      </c>
      <c r="AV143" s="11" t="s">
        <v>79</v>
      </c>
      <c r="AW143" s="11" t="s">
        <v>33</v>
      </c>
      <c r="AX143" s="11" t="s">
        <v>72</v>
      </c>
      <c r="AY143" s="230" t="s">
        <v>133</v>
      </c>
    </row>
    <row r="144" s="12" customFormat="1">
      <c r="B144" s="231"/>
      <c r="C144" s="232"/>
      <c r="D144" s="218" t="s">
        <v>144</v>
      </c>
      <c r="E144" s="233" t="s">
        <v>1</v>
      </c>
      <c r="F144" s="234" t="s">
        <v>1276</v>
      </c>
      <c r="G144" s="232"/>
      <c r="H144" s="235">
        <v>10.436999999999999</v>
      </c>
      <c r="I144" s="236"/>
      <c r="J144" s="232"/>
      <c r="K144" s="232"/>
      <c r="L144" s="237"/>
      <c r="M144" s="238"/>
      <c r="N144" s="239"/>
      <c r="O144" s="239"/>
      <c r="P144" s="239"/>
      <c r="Q144" s="239"/>
      <c r="R144" s="239"/>
      <c r="S144" s="239"/>
      <c r="T144" s="240"/>
      <c r="AT144" s="241" t="s">
        <v>144</v>
      </c>
      <c r="AU144" s="241" t="s">
        <v>81</v>
      </c>
      <c r="AV144" s="12" t="s">
        <v>81</v>
      </c>
      <c r="AW144" s="12" t="s">
        <v>33</v>
      </c>
      <c r="AX144" s="12" t="s">
        <v>79</v>
      </c>
      <c r="AY144" s="241" t="s">
        <v>133</v>
      </c>
    </row>
    <row r="145" s="1" customFormat="1" ht="16.5" customHeight="1">
      <c r="B145" s="37"/>
      <c r="C145" s="206" t="s">
        <v>221</v>
      </c>
      <c r="D145" s="206" t="s">
        <v>135</v>
      </c>
      <c r="E145" s="207" t="s">
        <v>251</v>
      </c>
      <c r="F145" s="208" t="s">
        <v>252</v>
      </c>
      <c r="G145" s="209" t="s">
        <v>211</v>
      </c>
      <c r="H145" s="210">
        <v>10.436999999999999</v>
      </c>
      <c r="I145" s="211"/>
      <c r="J145" s="212">
        <f>ROUND(I145*H145,2)</f>
        <v>0</v>
      </c>
      <c r="K145" s="208" t="s">
        <v>159</v>
      </c>
      <c r="L145" s="42"/>
      <c r="M145" s="213" t="s">
        <v>1</v>
      </c>
      <c r="N145" s="214" t="s">
        <v>43</v>
      </c>
      <c r="O145" s="78"/>
      <c r="P145" s="215">
        <f>O145*H145</f>
        <v>0</v>
      </c>
      <c r="Q145" s="215">
        <v>0</v>
      </c>
      <c r="R145" s="215">
        <f>Q145*H145</f>
        <v>0</v>
      </c>
      <c r="S145" s="215">
        <v>0</v>
      </c>
      <c r="T145" s="216">
        <f>S145*H145</f>
        <v>0</v>
      </c>
      <c r="AR145" s="16" t="s">
        <v>140</v>
      </c>
      <c r="AT145" s="16" t="s">
        <v>135</v>
      </c>
      <c r="AU145" s="16" t="s">
        <v>81</v>
      </c>
      <c r="AY145" s="16" t="s">
        <v>133</v>
      </c>
      <c r="BE145" s="217">
        <f>IF(N145="základní",J145,0)</f>
        <v>0</v>
      </c>
      <c r="BF145" s="217">
        <f>IF(N145="snížená",J145,0)</f>
        <v>0</v>
      </c>
      <c r="BG145" s="217">
        <f>IF(N145="zákl. přenesená",J145,0)</f>
        <v>0</v>
      </c>
      <c r="BH145" s="217">
        <f>IF(N145="sníž. přenesená",J145,0)</f>
        <v>0</v>
      </c>
      <c r="BI145" s="217">
        <f>IF(N145="nulová",J145,0)</f>
        <v>0</v>
      </c>
      <c r="BJ145" s="16" t="s">
        <v>79</v>
      </c>
      <c r="BK145" s="217">
        <f>ROUND(I145*H145,2)</f>
        <v>0</v>
      </c>
      <c r="BL145" s="16" t="s">
        <v>140</v>
      </c>
      <c r="BM145" s="16" t="s">
        <v>1277</v>
      </c>
    </row>
    <row r="146" s="1" customFormat="1">
      <c r="B146" s="37"/>
      <c r="C146" s="38"/>
      <c r="D146" s="218" t="s">
        <v>142</v>
      </c>
      <c r="E146" s="38"/>
      <c r="F146" s="219" t="s">
        <v>252</v>
      </c>
      <c r="G146" s="38"/>
      <c r="H146" s="38"/>
      <c r="I146" s="131"/>
      <c r="J146" s="38"/>
      <c r="K146" s="38"/>
      <c r="L146" s="42"/>
      <c r="M146" s="220"/>
      <c r="N146" s="78"/>
      <c r="O146" s="78"/>
      <c r="P146" s="78"/>
      <c r="Q146" s="78"/>
      <c r="R146" s="78"/>
      <c r="S146" s="78"/>
      <c r="T146" s="79"/>
      <c r="AT146" s="16" t="s">
        <v>142</v>
      </c>
      <c r="AU146" s="16" t="s">
        <v>81</v>
      </c>
    </row>
    <row r="147" s="12" customFormat="1">
      <c r="B147" s="231"/>
      <c r="C147" s="232"/>
      <c r="D147" s="218" t="s">
        <v>144</v>
      </c>
      <c r="E147" s="233" t="s">
        <v>1</v>
      </c>
      <c r="F147" s="234" t="s">
        <v>1278</v>
      </c>
      <c r="G147" s="232"/>
      <c r="H147" s="235">
        <v>10.436999999999999</v>
      </c>
      <c r="I147" s="236"/>
      <c r="J147" s="232"/>
      <c r="K147" s="232"/>
      <c r="L147" s="237"/>
      <c r="M147" s="238"/>
      <c r="N147" s="239"/>
      <c r="O147" s="239"/>
      <c r="P147" s="239"/>
      <c r="Q147" s="239"/>
      <c r="R147" s="239"/>
      <c r="S147" s="239"/>
      <c r="T147" s="240"/>
      <c r="AT147" s="241" t="s">
        <v>144</v>
      </c>
      <c r="AU147" s="241" t="s">
        <v>81</v>
      </c>
      <c r="AV147" s="12" t="s">
        <v>81</v>
      </c>
      <c r="AW147" s="12" t="s">
        <v>33</v>
      </c>
      <c r="AX147" s="12" t="s">
        <v>79</v>
      </c>
      <c r="AY147" s="241" t="s">
        <v>133</v>
      </c>
    </row>
    <row r="148" s="1" customFormat="1" ht="16.5" customHeight="1">
      <c r="B148" s="37"/>
      <c r="C148" s="206" t="s">
        <v>231</v>
      </c>
      <c r="D148" s="206" t="s">
        <v>135</v>
      </c>
      <c r="E148" s="207" t="s">
        <v>256</v>
      </c>
      <c r="F148" s="208" t="s">
        <v>257</v>
      </c>
      <c r="G148" s="209" t="s">
        <v>211</v>
      </c>
      <c r="H148" s="210">
        <v>5.2190000000000003</v>
      </c>
      <c r="I148" s="211"/>
      <c r="J148" s="212">
        <f>ROUND(I148*H148,2)</f>
        <v>0</v>
      </c>
      <c r="K148" s="208" t="s">
        <v>159</v>
      </c>
      <c r="L148" s="42"/>
      <c r="M148" s="213" t="s">
        <v>1</v>
      </c>
      <c r="N148" s="214" t="s">
        <v>43</v>
      </c>
      <c r="O148" s="78"/>
      <c r="P148" s="215">
        <f>O148*H148</f>
        <v>0</v>
      </c>
      <c r="Q148" s="215">
        <v>0.0035000000000000001</v>
      </c>
      <c r="R148" s="215">
        <f>Q148*H148</f>
        <v>0.018266500000000001</v>
      </c>
      <c r="S148" s="215">
        <v>0</v>
      </c>
      <c r="T148" s="216">
        <f>S148*H148</f>
        <v>0</v>
      </c>
      <c r="AR148" s="16" t="s">
        <v>140</v>
      </c>
      <c r="AT148" s="16" t="s">
        <v>135</v>
      </c>
      <c r="AU148" s="16" t="s">
        <v>81</v>
      </c>
      <c r="AY148" s="16" t="s">
        <v>133</v>
      </c>
      <c r="BE148" s="217">
        <f>IF(N148="základní",J148,0)</f>
        <v>0</v>
      </c>
      <c r="BF148" s="217">
        <f>IF(N148="snížená",J148,0)</f>
        <v>0</v>
      </c>
      <c r="BG148" s="217">
        <f>IF(N148="zákl. přenesená",J148,0)</f>
        <v>0</v>
      </c>
      <c r="BH148" s="217">
        <f>IF(N148="sníž. přenesená",J148,0)</f>
        <v>0</v>
      </c>
      <c r="BI148" s="217">
        <f>IF(N148="nulová",J148,0)</f>
        <v>0</v>
      </c>
      <c r="BJ148" s="16" t="s">
        <v>79</v>
      </c>
      <c r="BK148" s="217">
        <f>ROUND(I148*H148,2)</f>
        <v>0</v>
      </c>
      <c r="BL148" s="16" t="s">
        <v>140</v>
      </c>
      <c r="BM148" s="16" t="s">
        <v>1279</v>
      </c>
    </row>
    <row r="149" s="1" customFormat="1">
      <c r="B149" s="37"/>
      <c r="C149" s="38"/>
      <c r="D149" s="218" t="s">
        <v>142</v>
      </c>
      <c r="E149" s="38"/>
      <c r="F149" s="219" t="s">
        <v>257</v>
      </c>
      <c r="G149" s="38"/>
      <c r="H149" s="38"/>
      <c r="I149" s="131"/>
      <c r="J149" s="38"/>
      <c r="K149" s="38"/>
      <c r="L149" s="42"/>
      <c r="M149" s="220"/>
      <c r="N149" s="78"/>
      <c r="O149" s="78"/>
      <c r="P149" s="78"/>
      <c r="Q149" s="78"/>
      <c r="R149" s="78"/>
      <c r="S149" s="78"/>
      <c r="T149" s="79"/>
      <c r="AT149" s="16" t="s">
        <v>142</v>
      </c>
      <c r="AU149" s="16" t="s">
        <v>81</v>
      </c>
    </row>
    <row r="150" s="11" customFormat="1">
      <c r="B150" s="221"/>
      <c r="C150" s="222"/>
      <c r="D150" s="218" t="s">
        <v>144</v>
      </c>
      <c r="E150" s="223" t="s">
        <v>1</v>
      </c>
      <c r="F150" s="224" t="s">
        <v>235</v>
      </c>
      <c r="G150" s="222"/>
      <c r="H150" s="223" t="s">
        <v>1</v>
      </c>
      <c r="I150" s="225"/>
      <c r="J150" s="222"/>
      <c r="K150" s="222"/>
      <c r="L150" s="226"/>
      <c r="M150" s="227"/>
      <c r="N150" s="228"/>
      <c r="O150" s="228"/>
      <c r="P150" s="228"/>
      <c r="Q150" s="228"/>
      <c r="R150" s="228"/>
      <c r="S150" s="228"/>
      <c r="T150" s="229"/>
      <c r="AT150" s="230" t="s">
        <v>144</v>
      </c>
      <c r="AU150" s="230" t="s">
        <v>81</v>
      </c>
      <c r="AV150" s="11" t="s">
        <v>79</v>
      </c>
      <c r="AW150" s="11" t="s">
        <v>33</v>
      </c>
      <c r="AX150" s="11" t="s">
        <v>72</v>
      </c>
      <c r="AY150" s="230" t="s">
        <v>133</v>
      </c>
    </row>
    <row r="151" s="12" customFormat="1">
      <c r="B151" s="231"/>
      <c r="C151" s="232"/>
      <c r="D151" s="218" t="s">
        <v>144</v>
      </c>
      <c r="E151" s="233" t="s">
        <v>1</v>
      </c>
      <c r="F151" s="234" t="s">
        <v>263</v>
      </c>
      <c r="G151" s="232"/>
      <c r="H151" s="235">
        <v>5.2190000000000003</v>
      </c>
      <c r="I151" s="236"/>
      <c r="J151" s="232"/>
      <c r="K151" s="232"/>
      <c r="L151" s="237"/>
      <c r="M151" s="238"/>
      <c r="N151" s="239"/>
      <c r="O151" s="239"/>
      <c r="P151" s="239"/>
      <c r="Q151" s="239"/>
      <c r="R151" s="239"/>
      <c r="S151" s="239"/>
      <c r="T151" s="240"/>
      <c r="AT151" s="241" t="s">
        <v>144</v>
      </c>
      <c r="AU151" s="241" t="s">
        <v>81</v>
      </c>
      <c r="AV151" s="12" t="s">
        <v>81</v>
      </c>
      <c r="AW151" s="12" t="s">
        <v>33</v>
      </c>
      <c r="AX151" s="12" t="s">
        <v>79</v>
      </c>
      <c r="AY151" s="241" t="s">
        <v>133</v>
      </c>
    </row>
    <row r="152" s="1" customFormat="1" ht="16.5" customHeight="1">
      <c r="B152" s="37"/>
      <c r="C152" s="206" t="s">
        <v>240</v>
      </c>
      <c r="D152" s="206" t="s">
        <v>135</v>
      </c>
      <c r="E152" s="207" t="s">
        <v>1280</v>
      </c>
      <c r="F152" s="208" t="s">
        <v>1281</v>
      </c>
      <c r="G152" s="209" t="s">
        <v>211</v>
      </c>
      <c r="H152" s="210">
        <v>727.08500000000004</v>
      </c>
      <c r="I152" s="211"/>
      <c r="J152" s="212">
        <f>ROUND(I152*H152,2)</f>
        <v>0</v>
      </c>
      <c r="K152" s="208" t="s">
        <v>139</v>
      </c>
      <c r="L152" s="42"/>
      <c r="M152" s="213" t="s">
        <v>1</v>
      </c>
      <c r="N152" s="214" t="s">
        <v>43</v>
      </c>
      <c r="O152" s="78"/>
      <c r="P152" s="215">
        <f>O152*H152</f>
        <v>0</v>
      </c>
      <c r="Q152" s="215">
        <v>0</v>
      </c>
      <c r="R152" s="215">
        <f>Q152*H152</f>
        <v>0</v>
      </c>
      <c r="S152" s="215">
        <v>0</v>
      </c>
      <c r="T152" s="216">
        <f>S152*H152</f>
        <v>0</v>
      </c>
      <c r="AR152" s="16" t="s">
        <v>140</v>
      </c>
      <c r="AT152" s="16" t="s">
        <v>135</v>
      </c>
      <c r="AU152" s="16" t="s">
        <v>81</v>
      </c>
      <c r="AY152" s="16" t="s">
        <v>133</v>
      </c>
      <c r="BE152" s="217">
        <f>IF(N152="základní",J152,0)</f>
        <v>0</v>
      </c>
      <c r="BF152" s="217">
        <f>IF(N152="snížená",J152,0)</f>
        <v>0</v>
      </c>
      <c r="BG152" s="217">
        <f>IF(N152="zákl. přenesená",J152,0)</f>
        <v>0</v>
      </c>
      <c r="BH152" s="217">
        <f>IF(N152="sníž. přenesená",J152,0)</f>
        <v>0</v>
      </c>
      <c r="BI152" s="217">
        <f>IF(N152="nulová",J152,0)</f>
        <v>0</v>
      </c>
      <c r="BJ152" s="16" t="s">
        <v>79</v>
      </c>
      <c r="BK152" s="217">
        <f>ROUND(I152*H152,2)</f>
        <v>0</v>
      </c>
      <c r="BL152" s="16" t="s">
        <v>140</v>
      </c>
      <c r="BM152" s="16" t="s">
        <v>1282</v>
      </c>
    </row>
    <row r="153" s="1" customFormat="1">
      <c r="B153" s="37"/>
      <c r="C153" s="38"/>
      <c r="D153" s="218" t="s">
        <v>142</v>
      </c>
      <c r="E153" s="38"/>
      <c r="F153" s="219" t="s">
        <v>1283</v>
      </c>
      <c r="G153" s="38"/>
      <c r="H153" s="38"/>
      <c r="I153" s="131"/>
      <c r="J153" s="38"/>
      <c r="K153" s="38"/>
      <c r="L153" s="42"/>
      <c r="M153" s="220"/>
      <c r="N153" s="78"/>
      <c r="O153" s="78"/>
      <c r="P153" s="78"/>
      <c r="Q153" s="78"/>
      <c r="R153" s="78"/>
      <c r="S153" s="78"/>
      <c r="T153" s="79"/>
      <c r="AT153" s="16" t="s">
        <v>142</v>
      </c>
      <c r="AU153" s="16" t="s">
        <v>81</v>
      </c>
    </row>
    <row r="154" s="11" customFormat="1">
      <c r="B154" s="221"/>
      <c r="C154" s="222"/>
      <c r="D154" s="218" t="s">
        <v>144</v>
      </c>
      <c r="E154" s="223" t="s">
        <v>1</v>
      </c>
      <c r="F154" s="224" t="s">
        <v>1284</v>
      </c>
      <c r="G154" s="222"/>
      <c r="H154" s="223" t="s">
        <v>1</v>
      </c>
      <c r="I154" s="225"/>
      <c r="J154" s="222"/>
      <c r="K154" s="222"/>
      <c r="L154" s="226"/>
      <c r="M154" s="227"/>
      <c r="N154" s="228"/>
      <c r="O154" s="228"/>
      <c r="P154" s="228"/>
      <c r="Q154" s="228"/>
      <c r="R154" s="228"/>
      <c r="S154" s="228"/>
      <c r="T154" s="229"/>
      <c r="AT154" s="230" t="s">
        <v>144</v>
      </c>
      <c r="AU154" s="230" t="s">
        <v>81</v>
      </c>
      <c r="AV154" s="11" t="s">
        <v>79</v>
      </c>
      <c r="AW154" s="11" t="s">
        <v>33</v>
      </c>
      <c r="AX154" s="11" t="s">
        <v>72</v>
      </c>
      <c r="AY154" s="230" t="s">
        <v>133</v>
      </c>
    </row>
    <row r="155" s="12" customFormat="1">
      <c r="B155" s="231"/>
      <c r="C155" s="232"/>
      <c r="D155" s="218" t="s">
        <v>144</v>
      </c>
      <c r="E155" s="233" t="s">
        <v>1</v>
      </c>
      <c r="F155" s="234" t="s">
        <v>1285</v>
      </c>
      <c r="G155" s="232"/>
      <c r="H155" s="235">
        <v>19.998000000000001</v>
      </c>
      <c r="I155" s="236"/>
      <c r="J155" s="232"/>
      <c r="K155" s="232"/>
      <c r="L155" s="237"/>
      <c r="M155" s="238"/>
      <c r="N155" s="239"/>
      <c r="O155" s="239"/>
      <c r="P155" s="239"/>
      <c r="Q155" s="239"/>
      <c r="R155" s="239"/>
      <c r="S155" s="239"/>
      <c r="T155" s="240"/>
      <c r="AT155" s="241" t="s">
        <v>144</v>
      </c>
      <c r="AU155" s="241" t="s">
        <v>81</v>
      </c>
      <c r="AV155" s="12" t="s">
        <v>81</v>
      </c>
      <c r="AW155" s="12" t="s">
        <v>33</v>
      </c>
      <c r="AX155" s="12" t="s">
        <v>72</v>
      </c>
      <c r="AY155" s="241" t="s">
        <v>133</v>
      </c>
    </row>
    <row r="156" s="12" customFormat="1">
      <c r="B156" s="231"/>
      <c r="C156" s="232"/>
      <c r="D156" s="218" t="s">
        <v>144</v>
      </c>
      <c r="E156" s="233" t="s">
        <v>1</v>
      </c>
      <c r="F156" s="234" t="s">
        <v>1286</v>
      </c>
      <c r="G156" s="232"/>
      <c r="H156" s="235">
        <v>936.42899999999997</v>
      </c>
      <c r="I156" s="236"/>
      <c r="J156" s="232"/>
      <c r="K156" s="232"/>
      <c r="L156" s="237"/>
      <c r="M156" s="238"/>
      <c r="N156" s="239"/>
      <c r="O156" s="239"/>
      <c r="P156" s="239"/>
      <c r="Q156" s="239"/>
      <c r="R156" s="239"/>
      <c r="S156" s="239"/>
      <c r="T156" s="240"/>
      <c r="AT156" s="241" t="s">
        <v>144</v>
      </c>
      <c r="AU156" s="241" t="s">
        <v>81</v>
      </c>
      <c r="AV156" s="12" t="s">
        <v>81</v>
      </c>
      <c r="AW156" s="12" t="s">
        <v>33</v>
      </c>
      <c r="AX156" s="12" t="s">
        <v>72</v>
      </c>
      <c r="AY156" s="241" t="s">
        <v>133</v>
      </c>
    </row>
    <row r="157" s="12" customFormat="1">
      <c r="B157" s="231"/>
      <c r="C157" s="232"/>
      <c r="D157" s="218" t="s">
        <v>144</v>
      </c>
      <c r="E157" s="233" t="s">
        <v>1</v>
      </c>
      <c r="F157" s="234" t="s">
        <v>1287</v>
      </c>
      <c r="G157" s="232"/>
      <c r="H157" s="235">
        <v>13.02</v>
      </c>
      <c r="I157" s="236"/>
      <c r="J157" s="232"/>
      <c r="K157" s="232"/>
      <c r="L157" s="237"/>
      <c r="M157" s="238"/>
      <c r="N157" s="239"/>
      <c r="O157" s="239"/>
      <c r="P157" s="239"/>
      <c r="Q157" s="239"/>
      <c r="R157" s="239"/>
      <c r="S157" s="239"/>
      <c r="T157" s="240"/>
      <c r="AT157" s="241" t="s">
        <v>144</v>
      </c>
      <c r="AU157" s="241" t="s">
        <v>81</v>
      </c>
      <c r="AV157" s="12" t="s">
        <v>81</v>
      </c>
      <c r="AW157" s="12" t="s">
        <v>33</v>
      </c>
      <c r="AX157" s="12" t="s">
        <v>72</v>
      </c>
      <c r="AY157" s="241" t="s">
        <v>133</v>
      </c>
    </row>
    <row r="158" s="13" customFormat="1">
      <c r="B158" s="242"/>
      <c r="C158" s="243"/>
      <c r="D158" s="218" t="s">
        <v>144</v>
      </c>
      <c r="E158" s="244" t="s">
        <v>95</v>
      </c>
      <c r="F158" s="245" t="s">
        <v>149</v>
      </c>
      <c r="G158" s="243"/>
      <c r="H158" s="246">
        <v>969.447</v>
      </c>
      <c r="I158" s="247"/>
      <c r="J158" s="243"/>
      <c r="K158" s="243"/>
      <c r="L158" s="248"/>
      <c r="M158" s="249"/>
      <c r="N158" s="250"/>
      <c r="O158" s="250"/>
      <c r="P158" s="250"/>
      <c r="Q158" s="250"/>
      <c r="R158" s="250"/>
      <c r="S158" s="250"/>
      <c r="T158" s="251"/>
      <c r="AT158" s="252" t="s">
        <v>144</v>
      </c>
      <c r="AU158" s="252" t="s">
        <v>81</v>
      </c>
      <c r="AV158" s="13" t="s">
        <v>140</v>
      </c>
      <c r="AW158" s="13" t="s">
        <v>33</v>
      </c>
      <c r="AX158" s="13" t="s">
        <v>72</v>
      </c>
      <c r="AY158" s="252" t="s">
        <v>133</v>
      </c>
    </row>
    <row r="159" s="12" customFormat="1">
      <c r="B159" s="231"/>
      <c r="C159" s="232"/>
      <c r="D159" s="218" t="s">
        <v>144</v>
      </c>
      <c r="E159" s="233" t="s">
        <v>1</v>
      </c>
      <c r="F159" s="234" t="s">
        <v>1288</v>
      </c>
      <c r="G159" s="232"/>
      <c r="H159" s="235">
        <v>727.08500000000004</v>
      </c>
      <c r="I159" s="236"/>
      <c r="J159" s="232"/>
      <c r="K159" s="232"/>
      <c r="L159" s="237"/>
      <c r="M159" s="238"/>
      <c r="N159" s="239"/>
      <c r="O159" s="239"/>
      <c r="P159" s="239"/>
      <c r="Q159" s="239"/>
      <c r="R159" s="239"/>
      <c r="S159" s="239"/>
      <c r="T159" s="240"/>
      <c r="AT159" s="241" t="s">
        <v>144</v>
      </c>
      <c r="AU159" s="241" t="s">
        <v>81</v>
      </c>
      <c r="AV159" s="12" t="s">
        <v>81</v>
      </c>
      <c r="AW159" s="12" t="s">
        <v>33</v>
      </c>
      <c r="AX159" s="12" t="s">
        <v>79</v>
      </c>
      <c r="AY159" s="241" t="s">
        <v>133</v>
      </c>
    </row>
    <row r="160" s="1" customFormat="1" ht="16.5" customHeight="1">
      <c r="B160" s="37"/>
      <c r="C160" s="206" t="s">
        <v>8</v>
      </c>
      <c r="D160" s="206" t="s">
        <v>135</v>
      </c>
      <c r="E160" s="207" t="s">
        <v>298</v>
      </c>
      <c r="F160" s="208" t="s">
        <v>299</v>
      </c>
      <c r="G160" s="209" t="s">
        <v>211</v>
      </c>
      <c r="H160" s="210">
        <v>363.54300000000001</v>
      </c>
      <c r="I160" s="211"/>
      <c r="J160" s="212">
        <f>ROUND(I160*H160,2)</f>
        <v>0</v>
      </c>
      <c r="K160" s="208" t="s">
        <v>139</v>
      </c>
      <c r="L160" s="42"/>
      <c r="M160" s="213" t="s">
        <v>1</v>
      </c>
      <c r="N160" s="214" t="s">
        <v>43</v>
      </c>
      <c r="O160" s="78"/>
      <c r="P160" s="215">
        <f>O160*H160</f>
        <v>0</v>
      </c>
      <c r="Q160" s="215">
        <v>0</v>
      </c>
      <c r="R160" s="215">
        <f>Q160*H160</f>
        <v>0</v>
      </c>
      <c r="S160" s="215">
        <v>0</v>
      </c>
      <c r="T160" s="216">
        <f>S160*H160</f>
        <v>0</v>
      </c>
      <c r="AR160" s="16" t="s">
        <v>140</v>
      </c>
      <c r="AT160" s="16" t="s">
        <v>135</v>
      </c>
      <c r="AU160" s="16" t="s">
        <v>81</v>
      </c>
      <c r="AY160" s="16" t="s">
        <v>133</v>
      </c>
      <c r="BE160" s="217">
        <f>IF(N160="základní",J160,0)</f>
        <v>0</v>
      </c>
      <c r="BF160" s="217">
        <f>IF(N160="snížená",J160,0)</f>
        <v>0</v>
      </c>
      <c r="BG160" s="217">
        <f>IF(N160="zákl. přenesená",J160,0)</f>
        <v>0</v>
      </c>
      <c r="BH160" s="217">
        <f>IF(N160="sníž. přenesená",J160,0)</f>
        <v>0</v>
      </c>
      <c r="BI160" s="217">
        <f>IF(N160="nulová",J160,0)</f>
        <v>0</v>
      </c>
      <c r="BJ160" s="16" t="s">
        <v>79</v>
      </c>
      <c r="BK160" s="217">
        <f>ROUND(I160*H160,2)</f>
        <v>0</v>
      </c>
      <c r="BL160" s="16" t="s">
        <v>140</v>
      </c>
      <c r="BM160" s="16" t="s">
        <v>1289</v>
      </c>
    </row>
    <row r="161" s="1" customFormat="1">
      <c r="B161" s="37"/>
      <c r="C161" s="38"/>
      <c r="D161" s="218" t="s">
        <v>142</v>
      </c>
      <c r="E161" s="38"/>
      <c r="F161" s="219" t="s">
        <v>299</v>
      </c>
      <c r="G161" s="38"/>
      <c r="H161" s="38"/>
      <c r="I161" s="131"/>
      <c r="J161" s="38"/>
      <c r="K161" s="38"/>
      <c r="L161" s="42"/>
      <c r="M161" s="220"/>
      <c r="N161" s="78"/>
      <c r="O161" s="78"/>
      <c r="P161" s="78"/>
      <c r="Q161" s="78"/>
      <c r="R161" s="78"/>
      <c r="S161" s="78"/>
      <c r="T161" s="79"/>
      <c r="AT161" s="16" t="s">
        <v>142</v>
      </c>
      <c r="AU161" s="16" t="s">
        <v>81</v>
      </c>
    </row>
    <row r="162" s="12" customFormat="1">
      <c r="B162" s="231"/>
      <c r="C162" s="232"/>
      <c r="D162" s="218" t="s">
        <v>144</v>
      </c>
      <c r="E162" s="233" t="s">
        <v>1</v>
      </c>
      <c r="F162" s="234" t="s">
        <v>1290</v>
      </c>
      <c r="G162" s="232"/>
      <c r="H162" s="235">
        <v>363.54300000000001</v>
      </c>
      <c r="I162" s="236"/>
      <c r="J162" s="232"/>
      <c r="K162" s="232"/>
      <c r="L162" s="237"/>
      <c r="M162" s="238"/>
      <c r="N162" s="239"/>
      <c r="O162" s="239"/>
      <c r="P162" s="239"/>
      <c r="Q162" s="239"/>
      <c r="R162" s="239"/>
      <c r="S162" s="239"/>
      <c r="T162" s="240"/>
      <c r="AT162" s="241" t="s">
        <v>144</v>
      </c>
      <c r="AU162" s="241" t="s">
        <v>81</v>
      </c>
      <c r="AV162" s="12" t="s">
        <v>81</v>
      </c>
      <c r="AW162" s="12" t="s">
        <v>33</v>
      </c>
      <c r="AX162" s="12" t="s">
        <v>79</v>
      </c>
      <c r="AY162" s="241" t="s">
        <v>133</v>
      </c>
    </row>
    <row r="163" s="1" customFormat="1" ht="16.5" customHeight="1">
      <c r="B163" s="37"/>
      <c r="C163" s="206" t="s">
        <v>250</v>
      </c>
      <c r="D163" s="206" t="s">
        <v>135</v>
      </c>
      <c r="E163" s="207" t="s">
        <v>302</v>
      </c>
      <c r="F163" s="208" t="s">
        <v>303</v>
      </c>
      <c r="G163" s="209" t="s">
        <v>211</v>
      </c>
      <c r="H163" s="210">
        <v>193.88900000000001</v>
      </c>
      <c r="I163" s="211"/>
      <c r="J163" s="212">
        <f>ROUND(I163*H163,2)</f>
        <v>0</v>
      </c>
      <c r="K163" s="208" t="s">
        <v>139</v>
      </c>
      <c r="L163" s="42"/>
      <c r="M163" s="213" t="s">
        <v>1</v>
      </c>
      <c r="N163" s="214" t="s">
        <v>43</v>
      </c>
      <c r="O163" s="78"/>
      <c r="P163" s="215">
        <f>O163*H163</f>
        <v>0</v>
      </c>
      <c r="Q163" s="215">
        <v>0</v>
      </c>
      <c r="R163" s="215">
        <f>Q163*H163</f>
        <v>0</v>
      </c>
      <c r="S163" s="215">
        <v>0</v>
      </c>
      <c r="T163" s="216">
        <f>S163*H163</f>
        <v>0</v>
      </c>
      <c r="AR163" s="16" t="s">
        <v>140</v>
      </c>
      <c r="AT163" s="16" t="s">
        <v>135</v>
      </c>
      <c r="AU163" s="16" t="s">
        <v>81</v>
      </c>
      <c r="AY163" s="16" t="s">
        <v>133</v>
      </c>
      <c r="BE163" s="217">
        <f>IF(N163="základní",J163,0)</f>
        <v>0</v>
      </c>
      <c r="BF163" s="217">
        <f>IF(N163="snížená",J163,0)</f>
        <v>0</v>
      </c>
      <c r="BG163" s="217">
        <f>IF(N163="zákl. přenesená",J163,0)</f>
        <v>0</v>
      </c>
      <c r="BH163" s="217">
        <f>IF(N163="sníž. přenesená",J163,0)</f>
        <v>0</v>
      </c>
      <c r="BI163" s="217">
        <f>IF(N163="nulová",J163,0)</f>
        <v>0</v>
      </c>
      <c r="BJ163" s="16" t="s">
        <v>79</v>
      </c>
      <c r="BK163" s="217">
        <f>ROUND(I163*H163,2)</f>
        <v>0</v>
      </c>
      <c r="BL163" s="16" t="s">
        <v>140</v>
      </c>
      <c r="BM163" s="16" t="s">
        <v>1291</v>
      </c>
    </row>
    <row r="164" s="1" customFormat="1">
      <c r="B164" s="37"/>
      <c r="C164" s="38"/>
      <c r="D164" s="218" t="s">
        <v>142</v>
      </c>
      <c r="E164" s="38"/>
      <c r="F164" s="219" t="s">
        <v>305</v>
      </c>
      <c r="G164" s="38"/>
      <c r="H164" s="38"/>
      <c r="I164" s="131"/>
      <c r="J164" s="38"/>
      <c r="K164" s="38"/>
      <c r="L164" s="42"/>
      <c r="M164" s="220"/>
      <c r="N164" s="78"/>
      <c r="O164" s="78"/>
      <c r="P164" s="78"/>
      <c r="Q164" s="78"/>
      <c r="R164" s="78"/>
      <c r="S164" s="78"/>
      <c r="T164" s="79"/>
      <c r="AT164" s="16" t="s">
        <v>142</v>
      </c>
      <c r="AU164" s="16" t="s">
        <v>81</v>
      </c>
    </row>
    <row r="165" s="11" customFormat="1">
      <c r="B165" s="221"/>
      <c r="C165" s="222"/>
      <c r="D165" s="218" t="s">
        <v>144</v>
      </c>
      <c r="E165" s="223" t="s">
        <v>1</v>
      </c>
      <c r="F165" s="224" t="s">
        <v>1284</v>
      </c>
      <c r="G165" s="222"/>
      <c r="H165" s="223" t="s">
        <v>1</v>
      </c>
      <c r="I165" s="225"/>
      <c r="J165" s="222"/>
      <c r="K165" s="222"/>
      <c r="L165" s="226"/>
      <c r="M165" s="227"/>
      <c r="N165" s="228"/>
      <c r="O165" s="228"/>
      <c r="P165" s="228"/>
      <c r="Q165" s="228"/>
      <c r="R165" s="228"/>
      <c r="S165" s="228"/>
      <c r="T165" s="229"/>
      <c r="AT165" s="230" t="s">
        <v>144</v>
      </c>
      <c r="AU165" s="230" t="s">
        <v>81</v>
      </c>
      <c r="AV165" s="11" t="s">
        <v>79</v>
      </c>
      <c r="AW165" s="11" t="s">
        <v>33</v>
      </c>
      <c r="AX165" s="11" t="s">
        <v>72</v>
      </c>
      <c r="AY165" s="230" t="s">
        <v>133</v>
      </c>
    </row>
    <row r="166" s="12" customFormat="1">
      <c r="B166" s="231"/>
      <c r="C166" s="232"/>
      <c r="D166" s="218" t="s">
        <v>144</v>
      </c>
      <c r="E166" s="233" t="s">
        <v>1</v>
      </c>
      <c r="F166" s="234" t="s">
        <v>1292</v>
      </c>
      <c r="G166" s="232"/>
      <c r="H166" s="235">
        <v>193.88900000000001</v>
      </c>
      <c r="I166" s="236"/>
      <c r="J166" s="232"/>
      <c r="K166" s="232"/>
      <c r="L166" s="237"/>
      <c r="M166" s="238"/>
      <c r="N166" s="239"/>
      <c r="O166" s="239"/>
      <c r="P166" s="239"/>
      <c r="Q166" s="239"/>
      <c r="R166" s="239"/>
      <c r="S166" s="239"/>
      <c r="T166" s="240"/>
      <c r="AT166" s="241" t="s">
        <v>144</v>
      </c>
      <c r="AU166" s="241" t="s">
        <v>81</v>
      </c>
      <c r="AV166" s="12" t="s">
        <v>81</v>
      </c>
      <c r="AW166" s="12" t="s">
        <v>33</v>
      </c>
      <c r="AX166" s="12" t="s">
        <v>79</v>
      </c>
      <c r="AY166" s="241" t="s">
        <v>133</v>
      </c>
    </row>
    <row r="167" s="1" customFormat="1" ht="16.5" customHeight="1">
      <c r="B167" s="37"/>
      <c r="C167" s="206" t="s">
        <v>255</v>
      </c>
      <c r="D167" s="206" t="s">
        <v>135</v>
      </c>
      <c r="E167" s="207" t="s">
        <v>309</v>
      </c>
      <c r="F167" s="208" t="s">
        <v>310</v>
      </c>
      <c r="G167" s="209" t="s">
        <v>211</v>
      </c>
      <c r="H167" s="210">
        <v>96.944999999999993</v>
      </c>
      <c r="I167" s="211"/>
      <c r="J167" s="212">
        <f>ROUND(I167*H167,2)</f>
        <v>0</v>
      </c>
      <c r="K167" s="208" t="s">
        <v>139</v>
      </c>
      <c r="L167" s="42"/>
      <c r="M167" s="213" t="s">
        <v>1</v>
      </c>
      <c r="N167" s="214" t="s">
        <v>43</v>
      </c>
      <c r="O167" s="78"/>
      <c r="P167" s="215">
        <f>O167*H167</f>
        <v>0</v>
      </c>
      <c r="Q167" s="215">
        <v>0</v>
      </c>
      <c r="R167" s="215">
        <f>Q167*H167</f>
        <v>0</v>
      </c>
      <c r="S167" s="215">
        <v>0</v>
      </c>
      <c r="T167" s="216">
        <f>S167*H167</f>
        <v>0</v>
      </c>
      <c r="AR167" s="16" t="s">
        <v>140</v>
      </c>
      <c r="AT167" s="16" t="s">
        <v>135</v>
      </c>
      <c r="AU167" s="16" t="s">
        <v>81</v>
      </c>
      <c r="AY167" s="16" t="s">
        <v>133</v>
      </c>
      <c r="BE167" s="217">
        <f>IF(N167="základní",J167,0)</f>
        <v>0</v>
      </c>
      <c r="BF167" s="217">
        <f>IF(N167="snížená",J167,0)</f>
        <v>0</v>
      </c>
      <c r="BG167" s="217">
        <f>IF(N167="zákl. přenesená",J167,0)</f>
        <v>0</v>
      </c>
      <c r="BH167" s="217">
        <f>IF(N167="sníž. přenesená",J167,0)</f>
        <v>0</v>
      </c>
      <c r="BI167" s="217">
        <f>IF(N167="nulová",J167,0)</f>
        <v>0</v>
      </c>
      <c r="BJ167" s="16" t="s">
        <v>79</v>
      </c>
      <c r="BK167" s="217">
        <f>ROUND(I167*H167,2)</f>
        <v>0</v>
      </c>
      <c r="BL167" s="16" t="s">
        <v>140</v>
      </c>
      <c r="BM167" s="16" t="s">
        <v>1293</v>
      </c>
    </row>
    <row r="168" s="1" customFormat="1">
      <c r="B168" s="37"/>
      <c r="C168" s="38"/>
      <c r="D168" s="218" t="s">
        <v>142</v>
      </c>
      <c r="E168" s="38"/>
      <c r="F168" s="219" t="s">
        <v>310</v>
      </c>
      <c r="G168" s="38"/>
      <c r="H168" s="38"/>
      <c r="I168" s="131"/>
      <c r="J168" s="38"/>
      <c r="K168" s="38"/>
      <c r="L168" s="42"/>
      <c r="M168" s="220"/>
      <c r="N168" s="78"/>
      <c r="O168" s="78"/>
      <c r="P168" s="78"/>
      <c r="Q168" s="78"/>
      <c r="R168" s="78"/>
      <c r="S168" s="78"/>
      <c r="T168" s="79"/>
      <c r="AT168" s="16" t="s">
        <v>142</v>
      </c>
      <c r="AU168" s="16" t="s">
        <v>81</v>
      </c>
    </row>
    <row r="169" s="12" customFormat="1">
      <c r="B169" s="231"/>
      <c r="C169" s="232"/>
      <c r="D169" s="218" t="s">
        <v>144</v>
      </c>
      <c r="E169" s="233" t="s">
        <v>1</v>
      </c>
      <c r="F169" s="234" t="s">
        <v>1294</v>
      </c>
      <c r="G169" s="232"/>
      <c r="H169" s="235">
        <v>96.944999999999993</v>
      </c>
      <c r="I169" s="236"/>
      <c r="J169" s="232"/>
      <c r="K169" s="232"/>
      <c r="L169" s="237"/>
      <c r="M169" s="238"/>
      <c r="N169" s="239"/>
      <c r="O169" s="239"/>
      <c r="P169" s="239"/>
      <c r="Q169" s="239"/>
      <c r="R169" s="239"/>
      <c r="S169" s="239"/>
      <c r="T169" s="240"/>
      <c r="AT169" s="241" t="s">
        <v>144</v>
      </c>
      <c r="AU169" s="241" t="s">
        <v>81</v>
      </c>
      <c r="AV169" s="12" t="s">
        <v>81</v>
      </c>
      <c r="AW169" s="12" t="s">
        <v>33</v>
      </c>
      <c r="AX169" s="12" t="s">
        <v>79</v>
      </c>
      <c r="AY169" s="241" t="s">
        <v>133</v>
      </c>
    </row>
    <row r="170" s="1" customFormat="1" ht="16.5" customHeight="1">
      <c r="B170" s="37"/>
      <c r="C170" s="206" t="s">
        <v>259</v>
      </c>
      <c r="D170" s="206" t="s">
        <v>135</v>
      </c>
      <c r="E170" s="207" t="s">
        <v>314</v>
      </c>
      <c r="F170" s="208" t="s">
        <v>315</v>
      </c>
      <c r="G170" s="209" t="s">
        <v>211</v>
      </c>
      <c r="H170" s="210">
        <v>48.472000000000001</v>
      </c>
      <c r="I170" s="211"/>
      <c r="J170" s="212">
        <f>ROUND(I170*H170,2)</f>
        <v>0</v>
      </c>
      <c r="K170" s="208" t="s">
        <v>139</v>
      </c>
      <c r="L170" s="42"/>
      <c r="M170" s="213" t="s">
        <v>1</v>
      </c>
      <c r="N170" s="214" t="s">
        <v>43</v>
      </c>
      <c r="O170" s="78"/>
      <c r="P170" s="215">
        <f>O170*H170</f>
        <v>0</v>
      </c>
      <c r="Q170" s="215">
        <v>0.010460000000000001</v>
      </c>
      <c r="R170" s="215">
        <f>Q170*H170</f>
        <v>0.50701711999999999</v>
      </c>
      <c r="S170" s="215">
        <v>0</v>
      </c>
      <c r="T170" s="216">
        <f>S170*H170</f>
        <v>0</v>
      </c>
      <c r="AR170" s="16" t="s">
        <v>140</v>
      </c>
      <c r="AT170" s="16" t="s">
        <v>135</v>
      </c>
      <c r="AU170" s="16" t="s">
        <v>81</v>
      </c>
      <c r="AY170" s="16" t="s">
        <v>133</v>
      </c>
      <c r="BE170" s="217">
        <f>IF(N170="základní",J170,0)</f>
        <v>0</v>
      </c>
      <c r="BF170" s="217">
        <f>IF(N170="snížená",J170,0)</f>
        <v>0</v>
      </c>
      <c r="BG170" s="217">
        <f>IF(N170="zákl. přenesená",J170,0)</f>
        <v>0</v>
      </c>
      <c r="BH170" s="217">
        <f>IF(N170="sníž. přenesená",J170,0)</f>
        <v>0</v>
      </c>
      <c r="BI170" s="217">
        <f>IF(N170="nulová",J170,0)</f>
        <v>0</v>
      </c>
      <c r="BJ170" s="16" t="s">
        <v>79</v>
      </c>
      <c r="BK170" s="217">
        <f>ROUND(I170*H170,2)</f>
        <v>0</v>
      </c>
      <c r="BL170" s="16" t="s">
        <v>140</v>
      </c>
      <c r="BM170" s="16" t="s">
        <v>1295</v>
      </c>
    </row>
    <row r="171" s="1" customFormat="1">
      <c r="B171" s="37"/>
      <c r="C171" s="38"/>
      <c r="D171" s="218" t="s">
        <v>142</v>
      </c>
      <c r="E171" s="38"/>
      <c r="F171" s="219" t="s">
        <v>1296</v>
      </c>
      <c r="G171" s="38"/>
      <c r="H171" s="38"/>
      <c r="I171" s="131"/>
      <c r="J171" s="38"/>
      <c r="K171" s="38"/>
      <c r="L171" s="42"/>
      <c r="M171" s="220"/>
      <c r="N171" s="78"/>
      <c r="O171" s="78"/>
      <c r="P171" s="78"/>
      <c r="Q171" s="78"/>
      <c r="R171" s="78"/>
      <c r="S171" s="78"/>
      <c r="T171" s="79"/>
      <c r="AT171" s="16" t="s">
        <v>142</v>
      </c>
      <c r="AU171" s="16" t="s">
        <v>81</v>
      </c>
    </row>
    <row r="172" s="11" customFormat="1">
      <c r="B172" s="221"/>
      <c r="C172" s="222"/>
      <c r="D172" s="218" t="s">
        <v>144</v>
      </c>
      <c r="E172" s="223" t="s">
        <v>1</v>
      </c>
      <c r="F172" s="224" t="s">
        <v>1284</v>
      </c>
      <c r="G172" s="222"/>
      <c r="H172" s="223" t="s">
        <v>1</v>
      </c>
      <c r="I172" s="225"/>
      <c r="J172" s="222"/>
      <c r="K172" s="222"/>
      <c r="L172" s="226"/>
      <c r="M172" s="227"/>
      <c r="N172" s="228"/>
      <c r="O172" s="228"/>
      <c r="P172" s="228"/>
      <c r="Q172" s="228"/>
      <c r="R172" s="228"/>
      <c r="S172" s="228"/>
      <c r="T172" s="229"/>
      <c r="AT172" s="230" t="s">
        <v>144</v>
      </c>
      <c r="AU172" s="230" t="s">
        <v>81</v>
      </c>
      <c r="AV172" s="11" t="s">
        <v>79</v>
      </c>
      <c r="AW172" s="11" t="s">
        <v>33</v>
      </c>
      <c r="AX172" s="11" t="s">
        <v>72</v>
      </c>
      <c r="AY172" s="230" t="s">
        <v>133</v>
      </c>
    </row>
    <row r="173" s="12" customFormat="1">
      <c r="B173" s="231"/>
      <c r="C173" s="232"/>
      <c r="D173" s="218" t="s">
        <v>144</v>
      </c>
      <c r="E173" s="233" t="s">
        <v>1</v>
      </c>
      <c r="F173" s="234" t="s">
        <v>1297</v>
      </c>
      <c r="G173" s="232"/>
      <c r="H173" s="235">
        <v>48.472000000000001</v>
      </c>
      <c r="I173" s="236"/>
      <c r="J173" s="232"/>
      <c r="K173" s="232"/>
      <c r="L173" s="237"/>
      <c r="M173" s="238"/>
      <c r="N173" s="239"/>
      <c r="O173" s="239"/>
      <c r="P173" s="239"/>
      <c r="Q173" s="239"/>
      <c r="R173" s="239"/>
      <c r="S173" s="239"/>
      <c r="T173" s="240"/>
      <c r="AT173" s="241" t="s">
        <v>144</v>
      </c>
      <c r="AU173" s="241" t="s">
        <v>81</v>
      </c>
      <c r="AV173" s="12" t="s">
        <v>81</v>
      </c>
      <c r="AW173" s="12" t="s">
        <v>33</v>
      </c>
      <c r="AX173" s="12" t="s">
        <v>79</v>
      </c>
      <c r="AY173" s="241" t="s">
        <v>133</v>
      </c>
    </row>
    <row r="174" s="1" customFormat="1" ht="16.5" customHeight="1">
      <c r="B174" s="37"/>
      <c r="C174" s="206" t="s">
        <v>264</v>
      </c>
      <c r="D174" s="206" t="s">
        <v>135</v>
      </c>
      <c r="E174" s="207" t="s">
        <v>1298</v>
      </c>
      <c r="F174" s="208" t="s">
        <v>1299</v>
      </c>
      <c r="G174" s="209" t="s">
        <v>196</v>
      </c>
      <c r="H174" s="210">
        <v>8.5999999999999996</v>
      </c>
      <c r="I174" s="211"/>
      <c r="J174" s="212">
        <f>ROUND(I174*H174,2)</f>
        <v>0</v>
      </c>
      <c r="K174" s="208" t="s">
        <v>139</v>
      </c>
      <c r="L174" s="42"/>
      <c r="M174" s="213" t="s">
        <v>1</v>
      </c>
      <c r="N174" s="214" t="s">
        <v>43</v>
      </c>
      <c r="O174" s="78"/>
      <c r="P174" s="215">
        <f>O174*H174</f>
        <v>0</v>
      </c>
      <c r="Q174" s="215">
        <v>0</v>
      </c>
      <c r="R174" s="215">
        <f>Q174*H174</f>
        <v>0</v>
      </c>
      <c r="S174" s="215">
        <v>0</v>
      </c>
      <c r="T174" s="216">
        <f>S174*H174</f>
        <v>0</v>
      </c>
      <c r="AR174" s="16" t="s">
        <v>140</v>
      </c>
      <c r="AT174" s="16" t="s">
        <v>135</v>
      </c>
      <c r="AU174" s="16" t="s">
        <v>81</v>
      </c>
      <c r="AY174" s="16" t="s">
        <v>133</v>
      </c>
      <c r="BE174" s="217">
        <f>IF(N174="základní",J174,0)</f>
        <v>0</v>
      </c>
      <c r="BF174" s="217">
        <f>IF(N174="snížená",J174,0)</f>
        <v>0</v>
      </c>
      <c r="BG174" s="217">
        <f>IF(N174="zákl. přenesená",J174,0)</f>
        <v>0</v>
      </c>
      <c r="BH174" s="217">
        <f>IF(N174="sníž. přenesená",J174,0)</f>
        <v>0</v>
      </c>
      <c r="BI174" s="217">
        <f>IF(N174="nulová",J174,0)</f>
        <v>0</v>
      </c>
      <c r="BJ174" s="16" t="s">
        <v>79</v>
      </c>
      <c r="BK174" s="217">
        <f>ROUND(I174*H174,2)</f>
        <v>0</v>
      </c>
      <c r="BL174" s="16" t="s">
        <v>140</v>
      </c>
      <c r="BM174" s="16" t="s">
        <v>1300</v>
      </c>
    </row>
    <row r="175" s="1" customFormat="1">
      <c r="B175" s="37"/>
      <c r="C175" s="38"/>
      <c r="D175" s="218" t="s">
        <v>142</v>
      </c>
      <c r="E175" s="38"/>
      <c r="F175" s="219" t="s">
        <v>1299</v>
      </c>
      <c r="G175" s="38"/>
      <c r="H175" s="38"/>
      <c r="I175" s="131"/>
      <c r="J175" s="38"/>
      <c r="K175" s="38"/>
      <c r="L175" s="42"/>
      <c r="M175" s="220"/>
      <c r="N175" s="78"/>
      <c r="O175" s="78"/>
      <c r="P175" s="78"/>
      <c r="Q175" s="78"/>
      <c r="R175" s="78"/>
      <c r="S175" s="78"/>
      <c r="T175" s="79"/>
      <c r="AT175" s="16" t="s">
        <v>142</v>
      </c>
      <c r="AU175" s="16" t="s">
        <v>81</v>
      </c>
    </row>
    <row r="176" s="1" customFormat="1" ht="16.5" customHeight="1">
      <c r="B176" s="37"/>
      <c r="C176" s="206" t="s">
        <v>297</v>
      </c>
      <c r="D176" s="206" t="s">
        <v>135</v>
      </c>
      <c r="E176" s="207" t="s">
        <v>323</v>
      </c>
      <c r="F176" s="208" t="s">
        <v>324</v>
      </c>
      <c r="G176" s="209" t="s">
        <v>138</v>
      </c>
      <c r="H176" s="210">
        <v>2022.673</v>
      </c>
      <c r="I176" s="211"/>
      <c r="J176" s="212">
        <f>ROUND(I176*H176,2)</f>
        <v>0</v>
      </c>
      <c r="K176" s="208" t="s">
        <v>139</v>
      </c>
      <c r="L176" s="42"/>
      <c r="M176" s="213" t="s">
        <v>1</v>
      </c>
      <c r="N176" s="214" t="s">
        <v>43</v>
      </c>
      <c r="O176" s="78"/>
      <c r="P176" s="215">
        <f>O176*H176</f>
        <v>0</v>
      </c>
      <c r="Q176" s="215">
        <v>0</v>
      </c>
      <c r="R176" s="215">
        <f>Q176*H176</f>
        <v>0</v>
      </c>
      <c r="S176" s="215">
        <v>0</v>
      </c>
      <c r="T176" s="216">
        <f>S176*H176</f>
        <v>0</v>
      </c>
      <c r="AR176" s="16" t="s">
        <v>140</v>
      </c>
      <c r="AT176" s="16" t="s">
        <v>135</v>
      </c>
      <c r="AU176" s="16" t="s">
        <v>81</v>
      </c>
      <c r="AY176" s="16" t="s">
        <v>133</v>
      </c>
      <c r="BE176" s="217">
        <f>IF(N176="základní",J176,0)</f>
        <v>0</v>
      </c>
      <c r="BF176" s="217">
        <f>IF(N176="snížená",J176,0)</f>
        <v>0</v>
      </c>
      <c r="BG176" s="217">
        <f>IF(N176="zákl. přenesená",J176,0)</f>
        <v>0</v>
      </c>
      <c r="BH176" s="217">
        <f>IF(N176="sníž. přenesená",J176,0)</f>
        <v>0</v>
      </c>
      <c r="BI176" s="217">
        <f>IF(N176="nulová",J176,0)</f>
        <v>0</v>
      </c>
      <c r="BJ176" s="16" t="s">
        <v>79</v>
      </c>
      <c r="BK176" s="217">
        <f>ROUND(I176*H176,2)</f>
        <v>0</v>
      </c>
      <c r="BL176" s="16" t="s">
        <v>140</v>
      </c>
      <c r="BM176" s="16" t="s">
        <v>1301</v>
      </c>
    </row>
    <row r="177" s="1" customFormat="1">
      <c r="B177" s="37"/>
      <c r="C177" s="38"/>
      <c r="D177" s="218" t="s">
        <v>142</v>
      </c>
      <c r="E177" s="38"/>
      <c r="F177" s="219" t="s">
        <v>326</v>
      </c>
      <c r="G177" s="38"/>
      <c r="H177" s="38"/>
      <c r="I177" s="131"/>
      <c r="J177" s="38"/>
      <c r="K177" s="38"/>
      <c r="L177" s="42"/>
      <c r="M177" s="220"/>
      <c r="N177" s="78"/>
      <c r="O177" s="78"/>
      <c r="P177" s="78"/>
      <c r="Q177" s="78"/>
      <c r="R177" s="78"/>
      <c r="S177" s="78"/>
      <c r="T177" s="79"/>
      <c r="AT177" s="16" t="s">
        <v>142</v>
      </c>
      <c r="AU177" s="16" t="s">
        <v>81</v>
      </c>
    </row>
    <row r="178" s="11" customFormat="1">
      <c r="B178" s="221"/>
      <c r="C178" s="222"/>
      <c r="D178" s="218" t="s">
        <v>144</v>
      </c>
      <c r="E178" s="223" t="s">
        <v>1</v>
      </c>
      <c r="F178" s="224" t="s">
        <v>1302</v>
      </c>
      <c r="G178" s="222"/>
      <c r="H178" s="223" t="s">
        <v>1</v>
      </c>
      <c r="I178" s="225"/>
      <c r="J178" s="222"/>
      <c r="K178" s="222"/>
      <c r="L178" s="226"/>
      <c r="M178" s="227"/>
      <c r="N178" s="228"/>
      <c r="O178" s="228"/>
      <c r="P178" s="228"/>
      <c r="Q178" s="228"/>
      <c r="R178" s="228"/>
      <c r="S178" s="228"/>
      <c r="T178" s="229"/>
      <c r="AT178" s="230" t="s">
        <v>144</v>
      </c>
      <c r="AU178" s="230" t="s">
        <v>81</v>
      </c>
      <c r="AV178" s="11" t="s">
        <v>79</v>
      </c>
      <c r="AW178" s="11" t="s">
        <v>33</v>
      </c>
      <c r="AX178" s="11" t="s">
        <v>72</v>
      </c>
      <c r="AY178" s="230" t="s">
        <v>133</v>
      </c>
    </row>
    <row r="179" s="12" customFormat="1">
      <c r="B179" s="231"/>
      <c r="C179" s="232"/>
      <c r="D179" s="218" t="s">
        <v>144</v>
      </c>
      <c r="E179" s="233" t="s">
        <v>1</v>
      </c>
      <c r="F179" s="234" t="s">
        <v>1303</v>
      </c>
      <c r="G179" s="232"/>
      <c r="H179" s="235">
        <v>45.695</v>
      </c>
      <c r="I179" s="236"/>
      <c r="J179" s="232"/>
      <c r="K179" s="232"/>
      <c r="L179" s="237"/>
      <c r="M179" s="238"/>
      <c r="N179" s="239"/>
      <c r="O179" s="239"/>
      <c r="P179" s="239"/>
      <c r="Q179" s="239"/>
      <c r="R179" s="239"/>
      <c r="S179" s="239"/>
      <c r="T179" s="240"/>
      <c r="AT179" s="241" t="s">
        <v>144</v>
      </c>
      <c r="AU179" s="241" t="s">
        <v>81</v>
      </c>
      <c r="AV179" s="12" t="s">
        <v>81</v>
      </c>
      <c r="AW179" s="12" t="s">
        <v>33</v>
      </c>
      <c r="AX179" s="12" t="s">
        <v>72</v>
      </c>
      <c r="AY179" s="241" t="s">
        <v>133</v>
      </c>
    </row>
    <row r="180" s="12" customFormat="1">
      <c r="B180" s="231"/>
      <c r="C180" s="232"/>
      <c r="D180" s="218" t="s">
        <v>144</v>
      </c>
      <c r="E180" s="233" t="s">
        <v>1</v>
      </c>
      <c r="F180" s="234" t="s">
        <v>1304</v>
      </c>
      <c r="G180" s="232"/>
      <c r="H180" s="235">
        <v>1946.7380000000001</v>
      </c>
      <c r="I180" s="236"/>
      <c r="J180" s="232"/>
      <c r="K180" s="232"/>
      <c r="L180" s="237"/>
      <c r="M180" s="238"/>
      <c r="N180" s="239"/>
      <c r="O180" s="239"/>
      <c r="P180" s="239"/>
      <c r="Q180" s="239"/>
      <c r="R180" s="239"/>
      <c r="S180" s="239"/>
      <c r="T180" s="240"/>
      <c r="AT180" s="241" t="s">
        <v>144</v>
      </c>
      <c r="AU180" s="241" t="s">
        <v>81</v>
      </c>
      <c r="AV180" s="12" t="s">
        <v>81</v>
      </c>
      <c r="AW180" s="12" t="s">
        <v>33</v>
      </c>
      <c r="AX180" s="12" t="s">
        <v>72</v>
      </c>
      <c r="AY180" s="241" t="s">
        <v>133</v>
      </c>
    </row>
    <row r="181" s="12" customFormat="1">
      <c r="B181" s="231"/>
      <c r="C181" s="232"/>
      <c r="D181" s="218" t="s">
        <v>144</v>
      </c>
      <c r="E181" s="233" t="s">
        <v>1</v>
      </c>
      <c r="F181" s="234" t="s">
        <v>1305</v>
      </c>
      <c r="G181" s="232"/>
      <c r="H181" s="235">
        <v>30.239999999999998</v>
      </c>
      <c r="I181" s="236"/>
      <c r="J181" s="232"/>
      <c r="K181" s="232"/>
      <c r="L181" s="237"/>
      <c r="M181" s="238"/>
      <c r="N181" s="239"/>
      <c r="O181" s="239"/>
      <c r="P181" s="239"/>
      <c r="Q181" s="239"/>
      <c r="R181" s="239"/>
      <c r="S181" s="239"/>
      <c r="T181" s="240"/>
      <c r="AT181" s="241" t="s">
        <v>144</v>
      </c>
      <c r="AU181" s="241" t="s">
        <v>81</v>
      </c>
      <c r="AV181" s="12" t="s">
        <v>81</v>
      </c>
      <c r="AW181" s="12" t="s">
        <v>33</v>
      </c>
      <c r="AX181" s="12" t="s">
        <v>72</v>
      </c>
      <c r="AY181" s="241" t="s">
        <v>133</v>
      </c>
    </row>
    <row r="182" s="13" customFormat="1">
      <c r="B182" s="242"/>
      <c r="C182" s="243"/>
      <c r="D182" s="218" t="s">
        <v>144</v>
      </c>
      <c r="E182" s="244" t="s">
        <v>1</v>
      </c>
      <c r="F182" s="245" t="s">
        <v>149</v>
      </c>
      <c r="G182" s="243"/>
      <c r="H182" s="246">
        <v>2022.673</v>
      </c>
      <c r="I182" s="247"/>
      <c r="J182" s="243"/>
      <c r="K182" s="243"/>
      <c r="L182" s="248"/>
      <c r="M182" s="249"/>
      <c r="N182" s="250"/>
      <c r="O182" s="250"/>
      <c r="P182" s="250"/>
      <c r="Q182" s="250"/>
      <c r="R182" s="250"/>
      <c r="S182" s="250"/>
      <c r="T182" s="251"/>
      <c r="AT182" s="252" t="s">
        <v>144</v>
      </c>
      <c r="AU182" s="252" t="s">
        <v>81</v>
      </c>
      <c r="AV182" s="13" t="s">
        <v>140</v>
      </c>
      <c r="AW182" s="13" t="s">
        <v>33</v>
      </c>
      <c r="AX182" s="13" t="s">
        <v>79</v>
      </c>
      <c r="AY182" s="252" t="s">
        <v>133</v>
      </c>
    </row>
    <row r="183" s="1" customFormat="1" ht="16.5" customHeight="1">
      <c r="B183" s="37"/>
      <c r="C183" s="206" t="s">
        <v>7</v>
      </c>
      <c r="D183" s="206" t="s">
        <v>135</v>
      </c>
      <c r="E183" s="207" t="s">
        <v>361</v>
      </c>
      <c r="F183" s="208" t="s">
        <v>362</v>
      </c>
      <c r="G183" s="209" t="s">
        <v>138</v>
      </c>
      <c r="H183" s="210">
        <v>53.409999999999997</v>
      </c>
      <c r="I183" s="211"/>
      <c r="J183" s="212">
        <f>ROUND(I183*H183,2)</f>
        <v>0</v>
      </c>
      <c r="K183" s="208" t="s">
        <v>139</v>
      </c>
      <c r="L183" s="42"/>
      <c r="M183" s="213" t="s">
        <v>1</v>
      </c>
      <c r="N183" s="214" t="s">
        <v>43</v>
      </c>
      <c r="O183" s="78"/>
      <c r="P183" s="215">
        <f>O183*H183</f>
        <v>0</v>
      </c>
      <c r="Q183" s="215">
        <v>0</v>
      </c>
      <c r="R183" s="215">
        <f>Q183*H183</f>
        <v>0</v>
      </c>
      <c r="S183" s="215">
        <v>0</v>
      </c>
      <c r="T183" s="216">
        <f>S183*H183</f>
        <v>0</v>
      </c>
      <c r="AR183" s="16" t="s">
        <v>140</v>
      </c>
      <c r="AT183" s="16" t="s">
        <v>135</v>
      </c>
      <c r="AU183" s="16" t="s">
        <v>81</v>
      </c>
      <c r="AY183" s="16" t="s">
        <v>133</v>
      </c>
      <c r="BE183" s="217">
        <f>IF(N183="základní",J183,0)</f>
        <v>0</v>
      </c>
      <c r="BF183" s="217">
        <f>IF(N183="snížená",J183,0)</f>
        <v>0</v>
      </c>
      <c r="BG183" s="217">
        <f>IF(N183="zákl. přenesená",J183,0)</f>
        <v>0</v>
      </c>
      <c r="BH183" s="217">
        <f>IF(N183="sníž. přenesená",J183,0)</f>
        <v>0</v>
      </c>
      <c r="BI183" s="217">
        <f>IF(N183="nulová",J183,0)</f>
        <v>0</v>
      </c>
      <c r="BJ183" s="16" t="s">
        <v>79</v>
      </c>
      <c r="BK183" s="217">
        <f>ROUND(I183*H183,2)</f>
        <v>0</v>
      </c>
      <c r="BL183" s="16" t="s">
        <v>140</v>
      </c>
      <c r="BM183" s="16" t="s">
        <v>1306</v>
      </c>
    </row>
    <row r="184" s="1" customFormat="1">
      <c r="B184" s="37"/>
      <c r="C184" s="38"/>
      <c r="D184" s="218" t="s">
        <v>142</v>
      </c>
      <c r="E184" s="38"/>
      <c r="F184" s="219" t="s">
        <v>364</v>
      </c>
      <c r="G184" s="38"/>
      <c r="H184" s="38"/>
      <c r="I184" s="131"/>
      <c r="J184" s="38"/>
      <c r="K184" s="38"/>
      <c r="L184" s="42"/>
      <c r="M184" s="220"/>
      <c r="N184" s="78"/>
      <c r="O184" s="78"/>
      <c r="P184" s="78"/>
      <c r="Q184" s="78"/>
      <c r="R184" s="78"/>
      <c r="S184" s="78"/>
      <c r="T184" s="79"/>
      <c r="AT184" s="16" t="s">
        <v>142</v>
      </c>
      <c r="AU184" s="16" t="s">
        <v>81</v>
      </c>
    </row>
    <row r="185" s="11" customFormat="1">
      <c r="B185" s="221"/>
      <c r="C185" s="222"/>
      <c r="D185" s="218" t="s">
        <v>144</v>
      </c>
      <c r="E185" s="223" t="s">
        <v>1</v>
      </c>
      <c r="F185" s="224" t="s">
        <v>365</v>
      </c>
      <c r="G185" s="222"/>
      <c r="H185" s="223" t="s">
        <v>1</v>
      </c>
      <c r="I185" s="225"/>
      <c r="J185" s="222"/>
      <c r="K185" s="222"/>
      <c r="L185" s="226"/>
      <c r="M185" s="227"/>
      <c r="N185" s="228"/>
      <c r="O185" s="228"/>
      <c r="P185" s="228"/>
      <c r="Q185" s="228"/>
      <c r="R185" s="228"/>
      <c r="S185" s="228"/>
      <c r="T185" s="229"/>
      <c r="AT185" s="230" t="s">
        <v>144</v>
      </c>
      <c r="AU185" s="230" t="s">
        <v>81</v>
      </c>
      <c r="AV185" s="11" t="s">
        <v>79</v>
      </c>
      <c r="AW185" s="11" t="s">
        <v>33</v>
      </c>
      <c r="AX185" s="11" t="s">
        <v>72</v>
      </c>
      <c r="AY185" s="230" t="s">
        <v>133</v>
      </c>
    </row>
    <row r="186" s="12" customFormat="1">
      <c r="B186" s="231"/>
      <c r="C186" s="232"/>
      <c r="D186" s="218" t="s">
        <v>144</v>
      </c>
      <c r="E186" s="233" t="s">
        <v>1</v>
      </c>
      <c r="F186" s="234" t="s">
        <v>1307</v>
      </c>
      <c r="G186" s="232"/>
      <c r="H186" s="235">
        <v>53.409999999999997</v>
      </c>
      <c r="I186" s="236"/>
      <c r="J186" s="232"/>
      <c r="K186" s="232"/>
      <c r="L186" s="237"/>
      <c r="M186" s="238"/>
      <c r="N186" s="239"/>
      <c r="O186" s="239"/>
      <c r="P186" s="239"/>
      <c r="Q186" s="239"/>
      <c r="R186" s="239"/>
      <c r="S186" s="239"/>
      <c r="T186" s="240"/>
      <c r="AT186" s="241" t="s">
        <v>144</v>
      </c>
      <c r="AU186" s="241" t="s">
        <v>81</v>
      </c>
      <c r="AV186" s="12" t="s">
        <v>81</v>
      </c>
      <c r="AW186" s="12" t="s">
        <v>33</v>
      </c>
      <c r="AX186" s="12" t="s">
        <v>79</v>
      </c>
      <c r="AY186" s="241" t="s">
        <v>133</v>
      </c>
    </row>
    <row r="187" s="1" customFormat="1" ht="16.5" customHeight="1">
      <c r="B187" s="37"/>
      <c r="C187" s="206" t="s">
        <v>308</v>
      </c>
      <c r="D187" s="206" t="s">
        <v>135</v>
      </c>
      <c r="E187" s="207" t="s">
        <v>368</v>
      </c>
      <c r="F187" s="208" t="s">
        <v>369</v>
      </c>
      <c r="G187" s="209" t="s">
        <v>211</v>
      </c>
      <c r="H187" s="210">
        <v>920.97500000000002</v>
      </c>
      <c r="I187" s="211"/>
      <c r="J187" s="212">
        <f>ROUND(I187*H187,2)</f>
        <v>0</v>
      </c>
      <c r="K187" s="208" t="s">
        <v>139</v>
      </c>
      <c r="L187" s="42"/>
      <c r="M187" s="213" t="s">
        <v>1</v>
      </c>
      <c r="N187" s="214" t="s">
        <v>43</v>
      </c>
      <c r="O187" s="78"/>
      <c r="P187" s="215">
        <f>O187*H187</f>
        <v>0</v>
      </c>
      <c r="Q187" s="215">
        <v>0</v>
      </c>
      <c r="R187" s="215">
        <f>Q187*H187</f>
        <v>0</v>
      </c>
      <c r="S187" s="215">
        <v>0</v>
      </c>
      <c r="T187" s="216">
        <f>S187*H187</f>
        <v>0</v>
      </c>
      <c r="AR187" s="16" t="s">
        <v>140</v>
      </c>
      <c r="AT187" s="16" t="s">
        <v>135</v>
      </c>
      <c r="AU187" s="16" t="s">
        <v>81</v>
      </c>
      <c r="AY187" s="16" t="s">
        <v>133</v>
      </c>
      <c r="BE187" s="217">
        <f>IF(N187="základní",J187,0)</f>
        <v>0</v>
      </c>
      <c r="BF187" s="217">
        <f>IF(N187="snížená",J187,0)</f>
        <v>0</v>
      </c>
      <c r="BG187" s="217">
        <f>IF(N187="zákl. přenesená",J187,0)</f>
        <v>0</v>
      </c>
      <c r="BH187" s="217">
        <f>IF(N187="sníž. přenesená",J187,0)</f>
        <v>0</v>
      </c>
      <c r="BI187" s="217">
        <f>IF(N187="nulová",J187,0)</f>
        <v>0</v>
      </c>
      <c r="BJ187" s="16" t="s">
        <v>79</v>
      </c>
      <c r="BK187" s="217">
        <f>ROUND(I187*H187,2)</f>
        <v>0</v>
      </c>
      <c r="BL187" s="16" t="s">
        <v>140</v>
      </c>
      <c r="BM187" s="16" t="s">
        <v>1308</v>
      </c>
    </row>
    <row r="188" s="1" customFormat="1">
      <c r="B188" s="37"/>
      <c r="C188" s="38"/>
      <c r="D188" s="218" t="s">
        <v>142</v>
      </c>
      <c r="E188" s="38"/>
      <c r="F188" s="219" t="s">
        <v>369</v>
      </c>
      <c r="G188" s="38"/>
      <c r="H188" s="38"/>
      <c r="I188" s="131"/>
      <c r="J188" s="38"/>
      <c r="K188" s="38"/>
      <c r="L188" s="42"/>
      <c r="M188" s="220"/>
      <c r="N188" s="78"/>
      <c r="O188" s="78"/>
      <c r="P188" s="78"/>
      <c r="Q188" s="78"/>
      <c r="R188" s="78"/>
      <c r="S188" s="78"/>
      <c r="T188" s="79"/>
      <c r="AT188" s="16" t="s">
        <v>142</v>
      </c>
      <c r="AU188" s="16" t="s">
        <v>81</v>
      </c>
    </row>
    <row r="189" s="12" customFormat="1">
      <c r="B189" s="231"/>
      <c r="C189" s="232"/>
      <c r="D189" s="218" t="s">
        <v>144</v>
      </c>
      <c r="E189" s="233" t="s">
        <v>1</v>
      </c>
      <c r="F189" s="234" t="s">
        <v>1309</v>
      </c>
      <c r="G189" s="232"/>
      <c r="H189" s="235">
        <v>920.97500000000002</v>
      </c>
      <c r="I189" s="236"/>
      <c r="J189" s="232"/>
      <c r="K189" s="232"/>
      <c r="L189" s="237"/>
      <c r="M189" s="238"/>
      <c r="N189" s="239"/>
      <c r="O189" s="239"/>
      <c r="P189" s="239"/>
      <c r="Q189" s="239"/>
      <c r="R189" s="239"/>
      <c r="S189" s="239"/>
      <c r="T189" s="240"/>
      <c r="AT189" s="241" t="s">
        <v>144</v>
      </c>
      <c r="AU189" s="241" t="s">
        <v>81</v>
      </c>
      <c r="AV189" s="12" t="s">
        <v>81</v>
      </c>
      <c r="AW189" s="12" t="s">
        <v>33</v>
      </c>
      <c r="AX189" s="12" t="s">
        <v>79</v>
      </c>
      <c r="AY189" s="241" t="s">
        <v>133</v>
      </c>
    </row>
    <row r="190" s="1" customFormat="1" ht="16.5" customHeight="1">
      <c r="B190" s="37"/>
      <c r="C190" s="206" t="s">
        <v>313</v>
      </c>
      <c r="D190" s="206" t="s">
        <v>135</v>
      </c>
      <c r="E190" s="207" t="s">
        <v>441</v>
      </c>
      <c r="F190" s="208" t="s">
        <v>442</v>
      </c>
      <c r="G190" s="209" t="s">
        <v>211</v>
      </c>
      <c r="H190" s="210">
        <v>48.472000000000001</v>
      </c>
      <c r="I190" s="211"/>
      <c r="J190" s="212">
        <f>ROUND(I190*H190,2)</f>
        <v>0</v>
      </c>
      <c r="K190" s="208" t="s">
        <v>139</v>
      </c>
      <c r="L190" s="42"/>
      <c r="M190" s="213" t="s">
        <v>1</v>
      </c>
      <c r="N190" s="214" t="s">
        <v>43</v>
      </c>
      <c r="O190" s="78"/>
      <c r="P190" s="215">
        <f>O190*H190</f>
        <v>0</v>
      </c>
      <c r="Q190" s="215">
        <v>0</v>
      </c>
      <c r="R190" s="215">
        <f>Q190*H190</f>
        <v>0</v>
      </c>
      <c r="S190" s="215">
        <v>0</v>
      </c>
      <c r="T190" s="216">
        <f>S190*H190</f>
        <v>0</v>
      </c>
      <c r="AR190" s="16" t="s">
        <v>140</v>
      </c>
      <c r="AT190" s="16" t="s">
        <v>135</v>
      </c>
      <c r="AU190" s="16" t="s">
        <v>81</v>
      </c>
      <c r="AY190" s="16" t="s">
        <v>133</v>
      </c>
      <c r="BE190" s="217">
        <f>IF(N190="základní",J190,0)</f>
        <v>0</v>
      </c>
      <c r="BF190" s="217">
        <f>IF(N190="snížená",J190,0)</f>
        <v>0</v>
      </c>
      <c r="BG190" s="217">
        <f>IF(N190="zákl. přenesená",J190,0)</f>
        <v>0</v>
      </c>
      <c r="BH190" s="217">
        <f>IF(N190="sníž. přenesená",J190,0)</f>
        <v>0</v>
      </c>
      <c r="BI190" s="217">
        <f>IF(N190="nulová",J190,0)</f>
        <v>0</v>
      </c>
      <c r="BJ190" s="16" t="s">
        <v>79</v>
      </c>
      <c r="BK190" s="217">
        <f>ROUND(I190*H190,2)</f>
        <v>0</v>
      </c>
      <c r="BL190" s="16" t="s">
        <v>140</v>
      </c>
      <c r="BM190" s="16" t="s">
        <v>1310</v>
      </c>
    </row>
    <row r="191" s="1" customFormat="1">
      <c r="B191" s="37"/>
      <c r="C191" s="38"/>
      <c r="D191" s="218" t="s">
        <v>142</v>
      </c>
      <c r="E191" s="38"/>
      <c r="F191" s="219" t="s">
        <v>1311</v>
      </c>
      <c r="G191" s="38"/>
      <c r="H191" s="38"/>
      <c r="I191" s="131"/>
      <c r="J191" s="38"/>
      <c r="K191" s="38"/>
      <c r="L191" s="42"/>
      <c r="M191" s="220"/>
      <c r="N191" s="78"/>
      <c r="O191" s="78"/>
      <c r="P191" s="78"/>
      <c r="Q191" s="78"/>
      <c r="R191" s="78"/>
      <c r="S191" s="78"/>
      <c r="T191" s="79"/>
      <c r="AT191" s="16" t="s">
        <v>142</v>
      </c>
      <c r="AU191" s="16" t="s">
        <v>81</v>
      </c>
    </row>
    <row r="192" s="12" customFormat="1">
      <c r="B192" s="231"/>
      <c r="C192" s="232"/>
      <c r="D192" s="218" t="s">
        <v>144</v>
      </c>
      <c r="E192" s="233" t="s">
        <v>1</v>
      </c>
      <c r="F192" s="234" t="s">
        <v>1297</v>
      </c>
      <c r="G192" s="232"/>
      <c r="H192" s="235">
        <v>48.472000000000001</v>
      </c>
      <c r="I192" s="236"/>
      <c r="J192" s="232"/>
      <c r="K192" s="232"/>
      <c r="L192" s="237"/>
      <c r="M192" s="238"/>
      <c r="N192" s="239"/>
      <c r="O192" s="239"/>
      <c r="P192" s="239"/>
      <c r="Q192" s="239"/>
      <c r="R192" s="239"/>
      <c r="S192" s="239"/>
      <c r="T192" s="240"/>
      <c r="AT192" s="241" t="s">
        <v>144</v>
      </c>
      <c r="AU192" s="241" t="s">
        <v>81</v>
      </c>
      <c r="AV192" s="12" t="s">
        <v>81</v>
      </c>
      <c r="AW192" s="12" t="s">
        <v>33</v>
      </c>
      <c r="AX192" s="12" t="s">
        <v>79</v>
      </c>
      <c r="AY192" s="241" t="s">
        <v>133</v>
      </c>
    </row>
    <row r="193" s="1" customFormat="1" ht="16.5" customHeight="1">
      <c r="B193" s="37"/>
      <c r="C193" s="206" t="s">
        <v>317</v>
      </c>
      <c r="D193" s="206" t="s">
        <v>135</v>
      </c>
      <c r="E193" s="207" t="s">
        <v>451</v>
      </c>
      <c r="F193" s="208" t="s">
        <v>1312</v>
      </c>
      <c r="G193" s="209" t="s">
        <v>211</v>
      </c>
      <c r="H193" s="210">
        <v>222.49100000000001</v>
      </c>
      <c r="I193" s="211"/>
      <c r="J193" s="212">
        <f>ROUND(I193*H193,2)</f>
        <v>0</v>
      </c>
      <c r="K193" s="208" t="s">
        <v>139</v>
      </c>
      <c r="L193" s="42"/>
      <c r="M193" s="213" t="s">
        <v>1</v>
      </c>
      <c r="N193" s="214" t="s">
        <v>43</v>
      </c>
      <c r="O193" s="78"/>
      <c r="P193" s="215">
        <f>O193*H193</f>
        <v>0</v>
      </c>
      <c r="Q193" s="215">
        <v>0</v>
      </c>
      <c r="R193" s="215">
        <f>Q193*H193</f>
        <v>0</v>
      </c>
      <c r="S193" s="215">
        <v>0</v>
      </c>
      <c r="T193" s="216">
        <f>S193*H193</f>
        <v>0</v>
      </c>
      <c r="AR193" s="16" t="s">
        <v>140</v>
      </c>
      <c r="AT193" s="16" t="s">
        <v>135</v>
      </c>
      <c r="AU193" s="16" t="s">
        <v>81</v>
      </c>
      <c r="AY193" s="16" t="s">
        <v>133</v>
      </c>
      <c r="BE193" s="217">
        <f>IF(N193="základní",J193,0)</f>
        <v>0</v>
      </c>
      <c r="BF193" s="217">
        <f>IF(N193="snížená",J193,0)</f>
        <v>0</v>
      </c>
      <c r="BG193" s="217">
        <f>IF(N193="zákl. přenesená",J193,0)</f>
        <v>0</v>
      </c>
      <c r="BH193" s="217">
        <f>IF(N193="sníž. přenesená",J193,0)</f>
        <v>0</v>
      </c>
      <c r="BI193" s="217">
        <f>IF(N193="nulová",J193,0)</f>
        <v>0</v>
      </c>
      <c r="BJ193" s="16" t="s">
        <v>79</v>
      </c>
      <c r="BK193" s="217">
        <f>ROUND(I193*H193,2)</f>
        <v>0</v>
      </c>
      <c r="BL193" s="16" t="s">
        <v>140</v>
      </c>
      <c r="BM193" s="16" t="s">
        <v>1313</v>
      </c>
    </row>
    <row r="194" s="1" customFormat="1">
      <c r="B194" s="37"/>
      <c r="C194" s="38"/>
      <c r="D194" s="218" t="s">
        <v>142</v>
      </c>
      <c r="E194" s="38"/>
      <c r="F194" s="219" t="s">
        <v>1314</v>
      </c>
      <c r="G194" s="38"/>
      <c r="H194" s="38"/>
      <c r="I194" s="131"/>
      <c r="J194" s="38"/>
      <c r="K194" s="38"/>
      <c r="L194" s="42"/>
      <c r="M194" s="220"/>
      <c r="N194" s="78"/>
      <c r="O194" s="78"/>
      <c r="P194" s="78"/>
      <c r="Q194" s="78"/>
      <c r="R194" s="78"/>
      <c r="S194" s="78"/>
      <c r="T194" s="79"/>
      <c r="AT194" s="16" t="s">
        <v>142</v>
      </c>
      <c r="AU194" s="16" t="s">
        <v>81</v>
      </c>
    </row>
    <row r="195" s="12" customFormat="1">
      <c r="B195" s="231"/>
      <c r="C195" s="232"/>
      <c r="D195" s="218" t="s">
        <v>144</v>
      </c>
      <c r="E195" s="233" t="s">
        <v>1</v>
      </c>
      <c r="F195" s="234" t="s">
        <v>1315</v>
      </c>
      <c r="G195" s="232"/>
      <c r="H195" s="235">
        <v>234.20099999999999</v>
      </c>
      <c r="I195" s="236"/>
      <c r="J195" s="232"/>
      <c r="K195" s="232"/>
      <c r="L195" s="237"/>
      <c r="M195" s="238"/>
      <c r="N195" s="239"/>
      <c r="O195" s="239"/>
      <c r="P195" s="239"/>
      <c r="Q195" s="239"/>
      <c r="R195" s="239"/>
      <c r="S195" s="239"/>
      <c r="T195" s="240"/>
      <c r="AT195" s="241" t="s">
        <v>144</v>
      </c>
      <c r="AU195" s="241" t="s">
        <v>81</v>
      </c>
      <c r="AV195" s="12" t="s">
        <v>81</v>
      </c>
      <c r="AW195" s="12" t="s">
        <v>33</v>
      </c>
      <c r="AX195" s="12" t="s">
        <v>72</v>
      </c>
      <c r="AY195" s="241" t="s">
        <v>133</v>
      </c>
    </row>
    <row r="196" s="12" customFormat="1">
      <c r="B196" s="231"/>
      <c r="C196" s="232"/>
      <c r="D196" s="218" t="s">
        <v>144</v>
      </c>
      <c r="E196" s="233" t="s">
        <v>1</v>
      </c>
      <c r="F196" s="234" t="s">
        <v>1316</v>
      </c>
      <c r="G196" s="232"/>
      <c r="H196" s="235">
        <v>222.49100000000001</v>
      </c>
      <c r="I196" s="236"/>
      <c r="J196" s="232"/>
      <c r="K196" s="232"/>
      <c r="L196" s="237"/>
      <c r="M196" s="238"/>
      <c r="N196" s="239"/>
      <c r="O196" s="239"/>
      <c r="P196" s="239"/>
      <c r="Q196" s="239"/>
      <c r="R196" s="239"/>
      <c r="S196" s="239"/>
      <c r="T196" s="240"/>
      <c r="AT196" s="241" t="s">
        <v>144</v>
      </c>
      <c r="AU196" s="241" t="s">
        <v>81</v>
      </c>
      <c r="AV196" s="12" t="s">
        <v>81</v>
      </c>
      <c r="AW196" s="12" t="s">
        <v>33</v>
      </c>
      <c r="AX196" s="12" t="s">
        <v>79</v>
      </c>
      <c r="AY196" s="241" t="s">
        <v>133</v>
      </c>
    </row>
    <row r="197" s="1" customFormat="1" ht="16.5" customHeight="1">
      <c r="B197" s="37"/>
      <c r="C197" s="206" t="s">
        <v>322</v>
      </c>
      <c r="D197" s="206" t="s">
        <v>135</v>
      </c>
      <c r="E197" s="207" t="s">
        <v>456</v>
      </c>
      <c r="F197" s="208" t="s">
        <v>1317</v>
      </c>
      <c r="G197" s="209" t="s">
        <v>211</v>
      </c>
      <c r="H197" s="210">
        <v>1334.9459999999999</v>
      </c>
      <c r="I197" s="211"/>
      <c r="J197" s="212">
        <f>ROUND(I197*H197,2)</f>
        <v>0</v>
      </c>
      <c r="K197" s="208" t="s">
        <v>139</v>
      </c>
      <c r="L197" s="42"/>
      <c r="M197" s="213" t="s">
        <v>1</v>
      </c>
      <c r="N197" s="214" t="s">
        <v>43</v>
      </c>
      <c r="O197" s="78"/>
      <c r="P197" s="215">
        <f>O197*H197</f>
        <v>0</v>
      </c>
      <c r="Q197" s="215">
        <v>0</v>
      </c>
      <c r="R197" s="215">
        <f>Q197*H197</f>
        <v>0</v>
      </c>
      <c r="S197" s="215">
        <v>0</v>
      </c>
      <c r="T197" s="216">
        <f>S197*H197</f>
        <v>0</v>
      </c>
      <c r="AR197" s="16" t="s">
        <v>140</v>
      </c>
      <c r="AT197" s="16" t="s">
        <v>135</v>
      </c>
      <c r="AU197" s="16" t="s">
        <v>81</v>
      </c>
      <c r="AY197" s="16" t="s">
        <v>133</v>
      </c>
      <c r="BE197" s="217">
        <f>IF(N197="základní",J197,0)</f>
        <v>0</v>
      </c>
      <c r="BF197" s="217">
        <f>IF(N197="snížená",J197,0)</f>
        <v>0</v>
      </c>
      <c r="BG197" s="217">
        <f>IF(N197="zákl. přenesená",J197,0)</f>
        <v>0</v>
      </c>
      <c r="BH197" s="217">
        <f>IF(N197="sníž. přenesená",J197,0)</f>
        <v>0</v>
      </c>
      <c r="BI197" s="217">
        <f>IF(N197="nulová",J197,0)</f>
        <v>0</v>
      </c>
      <c r="BJ197" s="16" t="s">
        <v>79</v>
      </c>
      <c r="BK197" s="217">
        <f>ROUND(I197*H197,2)</f>
        <v>0</v>
      </c>
      <c r="BL197" s="16" t="s">
        <v>140</v>
      </c>
      <c r="BM197" s="16" t="s">
        <v>1318</v>
      </c>
    </row>
    <row r="198" s="1" customFormat="1">
      <c r="B198" s="37"/>
      <c r="C198" s="38"/>
      <c r="D198" s="218" t="s">
        <v>142</v>
      </c>
      <c r="E198" s="38"/>
      <c r="F198" s="219" t="s">
        <v>1319</v>
      </c>
      <c r="G198" s="38"/>
      <c r="H198" s="38"/>
      <c r="I198" s="131"/>
      <c r="J198" s="38"/>
      <c r="K198" s="38"/>
      <c r="L198" s="42"/>
      <c r="M198" s="220"/>
      <c r="N198" s="78"/>
      <c r="O198" s="78"/>
      <c r="P198" s="78"/>
      <c r="Q198" s="78"/>
      <c r="R198" s="78"/>
      <c r="S198" s="78"/>
      <c r="T198" s="79"/>
      <c r="AT198" s="16" t="s">
        <v>142</v>
      </c>
      <c r="AU198" s="16" t="s">
        <v>81</v>
      </c>
    </row>
    <row r="199" s="12" customFormat="1">
      <c r="B199" s="231"/>
      <c r="C199" s="232"/>
      <c r="D199" s="218" t="s">
        <v>144</v>
      </c>
      <c r="E199" s="233" t="s">
        <v>1</v>
      </c>
      <c r="F199" s="234" t="s">
        <v>1320</v>
      </c>
      <c r="G199" s="232"/>
      <c r="H199" s="235">
        <v>1334.9459999999999</v>
      </c>
      <c r="I199" s="236"/>
      <c r="J199" s="232"/>
      <c r="K199" s="232"/>
      <c r="L199" s="237"/>
      <c r="M199" s="238"/>
      <c r="N199" s="239"/>
      <c r="O199" s="239"/>
      <c r="P199" s="239"/>
      <c r="Q199" s="239"/>
      <c r="R199" s="239"/>
      <c r="S199" s="239"/>
      <c r="T199" s="240"/>
      <c r="AT199" s="241" t="s">
        <v>144</v>
      </c>
      <c r="AU199" s="241" t="s">
        <v>81</v>
      </c>
      <c r="AV199" s="12" t="s">
        <v>81</v>
      </c>
      <c r="AW199" s="12" t="s">
        <v>33</v>
      </c>
      <c r="AX199" s="12" t="s">
        <v>79</v>
      </c>
      <c r="AY199" s="241" t="s">
        <v>133</v>
      </c>
    </row>
    <row r="200" s="1" customFormat="1" ht="16.5" customHeight="1">
      <c r="B200" s="37"/>
      <c r="C200" s="206" t="s">
        <v>332</v>
      </c>
      <c r="D200" s="206" t="s">
        <v>135</v>
      </c>
      <c r="E200" s="207" t="s">
        <v>461</v>
      </c>
      <c r="F200" s="208" t="s">
        <v>1321</v>
      </c>
      <c r="G200" s="209" t="s">
        <v>211</v>
      </c>
      <c r="H200" s="210">
        <v>11.710000000000001</v>
      </c>
      <c r="I200" s="211"/>
      <c r="J200" s="212">
        <f>ROUND(I200*H200,2)</f>
        <v>0</v>
      </c>
      <c r="K200" s="208" t="s">
        <v>139</v>
      </c>
      <c r="L200" s="42"/>
      <c r="M200" s="213" t="s">
        <v>1</v>
      </c>
      <c r="N200" s="214" t="s">
        <v>43</v>
      </c>
      <c r="O200" s="78"/>
      <c r="P200" s="215">
        <f>O200*H200</f>
        <v>0</v>
      </c>
      <c r="Q200" s="215">
        <v>0</v>
      </c>
      <c r="R200" s="215">
        <f>Q200*H200</f>
        <v>0</v>
      </c>
      <c r="S200" s="215">
        <v>0</v>
      </c>
      <c r="T200" s="216">
        <f>S200*H200</f>
        <v>0</v>
      </c>
      <c r="AR200" s="16" t="s">
        <v>140</v>
      </c>
      <c r="AT200" s="16" t="s">
        <v>135</v>
      </c>
      <c r="AU200" s="16" t="s">
        <v>81</v>
      </c>
      <c r="AY200" s="16" t="s">
        <v>133</v>
      </c>
      <c r="BE200" s="217">
        <f>IF(N200="základní",J200,0)</f>
        <v>0</v>
      </c>
      <c r="BF200" s="217">
        <f>IF(N200="snížená",J200,0)</f>
        <v>0</v>
      </c>
      <c r="BG200" s="217">
        <f>IF(N200="zákl. přenesená",J200,0)</f>
        <v>0</v>
      </c>
      <c r="BH200" s="217">
        <f>IF(N200="sníž. přenesená",J200,0)</f>
        <v>0</v>
      </c>
      <c r="BI200" s="217">
        <f>IF(N200="nulová",J200,0)</f>
        <v>0</v>
      </c>
      <c r="BJ200" s="16" t="s">
        <v>79</v>
      </c>
      <c r="BK200" s="217">
        <f>ROUND(I200*H200,2)</f>
        <v>0</v>
      </c>
      <c r="BL200" s="16" t="s">
        <v>140</v>
      </c>
      <c r="BM200" s="16" t="s">
        <v>1322</v>
      </c>
    </row>
    <row r="201" s="1" customFormat="1">
      <c r="B201" s="37"/>
      <c r="C201" s="38"/>
      <c r="D201" s="218" t="s">
        <v>142</v>
      </c>
      <c r="E201" s="38"/>
      <c r="F201" s="219" t="s">
        <v>1323</v>
      </c>
      <c r="G201" s="38"/>
      <c r="H201" s="38"/>
      <c r="I201" s="131"/>
      <c r="J201" s="38"/>
      <c r="K201" s="38"/>
      <c r="L201" s="42"/>
      <c r="M201" s="220"/>
      <c r="N201" s="78"/>
      <c r="O201" s="78"/>
      <c r="P201" s="78"/>
      <c r="Q201" s="78"/>
      <c r="R201" s="78"/>
      <c r="S201" s="78"/>
      <c r="T201" s="79"/>
      <c r="AT201" s="16" t="s">
        <v>142</v>
      </c>
      <c r="AU201" s="16" t="s">
        <v>81</v>
      </c>
    </row>
    <row r="202" s="12" customFormat="1">
      <c r="B202" s="231"/>
      <c r="C202" s="232"/>
      <c r="D202" s="218" t="s">
        <v>144</v>
      </c>
      <c r="E202" s="233" t="s">
        <v>1</v>
      </c>
      <c r="F202" s="234" t="s">
        <v>1315</v>
      </c>
      <c r="G202" s="232"/>
      <c r="H202" s="235">
        <v>234.20099999999999</v>
      </c>
      <c r="I202" s="236"/>
      <c r="J202" s="232"/>
      <c r="K202" s="232"/>
      <c r="L202" s="237"/>
      <c r="M202" s="238"/>
      <c r="N202" s="239"/>
      <c r="O202" s="239"/>
      <c r="P202" s="239"/>
      <c r="Q202" s="239"/>
      <c r="R202" s="239"/>
      <c r="S202" s="239"/>
      <c r="T202" s="240"/>
      <c r="AT202" s="241" t="s">
        <v>144</v>
      </c>
      <c r="AU202" s="241" t="s">
        <v>81</v>
      </c>
      <c r="AV202" s="12" t="s">
        <v>81</v>
      </c>
      <c r="AW202" s="12" t="s">
        <v>33</v>
      </c>
      <c r="AX202" s="12" t="s">
        <v>72</v>
      </c>
      <c r="AY202" s="241" t="s">
        <v>133</v>
      </c>
    </row>
    <row r="203" s="12" customFormat="1">
      <c r="B203" s="231"/>
      <c r="C203" s="232"/>
      <c r="D203" s="218" t="s">
        <v>144</v>
      </c>
      <c r="E203" s="233" t="s">
        <v>1</v>
      </c>
      <c r="F203" s="234" t="s">
        <v>1324</v>
      </c>
      <c r="G203" s="232"/>
      <c r="H203" s="235">
        <v>11.710000000000001</v>
      </c>
      <c r="I203" s="236"/>
      <c r="J203" s="232"/>
      <c r="K203" s="232"/>
      <c r="L203" s="237"/>
      <c r="M203" s="238"/>
      <c r="N203" s="239"/>
      <c r="O203" s="239"/>
      <c r="P203" s="239"/>
      <c r="Q203" s="239"/>
      <c r="R203" s="239"/>
      <c r="S203" s="239"/>
      <c r="T203" s="240"/>
      <c r="AT203" s="241" t="s">
        <v>144</v>
      </c>
      <c r="AU203" s="241" t="s">
        <v>81</v>
      </c>
      <c r="AV203" s="12" t="s">
        <v>81</v>
      </c>
      <c r="AW203" s="12" t="s">
        <v>33</v>
      </c>
      <c r="AX203" s="12" t="s">
        <v>79</v>
      </c>
      <c r="AY203" s="241" t="s">
        <v>133</v>
      </c>
    </row>
    <row r="204" s="1" customFormat="1" ht="16.5" customHeight="1">
      <c r="B204" s="37"/>
      <c r="C204" s="206" t="s">
        <v>346</v>
      </c>
      <c r="D204" s="206" t="s">
        <v>135</v>
      </c>
      <c r="E204" s="207" t="s">
        <v>466</v>
      </c>
      <c r="F204" s="208" t="s">
        <v>1325</v>
      </c>
      <c r="G204" s="209" t="s">
        <v>211</v>
      </c>
      <c r="H204" s="210">
        <v>70.260000000000005</v>
      </c>
      <c r="I204" s="211"/>
      <c r="J204" s="212">
        <f>ROUND(I204*H204,2)</f>
        <v>0</v>
      </c>
      <c r="K204" s="208" t="s">
        <v>139</v>
      </c>
      <c r="L204" s="42"/>
      <c r="M204" s="213" t="s">
        <v>1</v>
      </c>
      <c r="N204" s="214" t="s">
        <v>43</v>
      </c>
      <c r="O204" s="78"/>
      <c r="P204" s="215">
        <f>O204*H204</f>
        <v>0</v>
      </c>
      <c r="Q204" s="215">
        <v>0</v>
      </c>
      <c r="R204" s="215">
        <f>Q204*H204</f>
        <v>0</v>
      </c>
      <c r="S204" s="215">
        <v>0</v>
      </c>
      <c r="T204" s="216">
        <f>S204*H204</f>
        <v>0</v>
      </c>
      <c r="AR204" s="16" t="s">
        <v>140</v>
      </c>
      <c r="AT204" s="16" t="s">
        <v>135</v>
      </c>
      <c r="AU204" s="16" t="s">
        <v>81</v>
      </c>
      <c r="AY204" s="16" t="s">
        <v>133</v>
      </c>
      <c r="BE204" s="217">
        <f>IF(N204="základní",J204,0)</f>
        <v>0</v>
      </c>
      <c r="BF204" s="217">
        <f>IF(N204="snížená",J204,0)</f>
        <v>0</v>
      </c>
      <c r="BG204" s="217">
        <f>IF(N204="zákl. přenesená",J204,0)</f>
        <v>0</v>
      </c>
      <c r="BH204" s="217">
        <f>IF(N204="sníž. přenesená",J204,0)</f>
        <v>0</v>
      </c>
      <c r="BI204" s="217">
        <f>IF(N204="nulová",J204,0)</f>
        <v>0</v>
      </c>
      <c r="BJ204" s="16" t="s">
        <v>79</v>
      </c>
      <c r="BK204" s="217">
        <f>ROUND(I204*H204,2)</f>
        <v>0</v>
      </c>
      <c r="BL204" s="16" t="s">
        <v>140</v>
      </c>
      <c r="BM204" s="16" t="s">
        <v>1326</v>
      </c>
    </row>
    <row r="205" s="1" customFormat="1">
      <c r="B205" s="37"/>
      <c r="C205" s="38"/>
      <c r="D205" s="218" t="s">
        <v>142</v>
      </c>
      <c r="E205" s="38"/>
      <c r="F205" s="219" t="s">
        <v>1327</v>
      </c>
      <c r="G205" s="38"/>
      <c r="H205" s="38"/>
      <c r="I205" s="131"/>
      <c r="J205" s="38"/>
      <c r="K205" s="38"/>
      <c r="L205" s="42"/>
      <c r="M205" s="220"/>
      <c r="N205" s="78"/>
      <c r="O205" s="78"/>
      <c r="P205" s="78"/>
      <c r="Q205" s="78"/>
      <c r="R205" s="78"/>
      <c r="S205" s="78"/>
      <c r="T205" s="79"/>
      <c r="AT205" s="16" t="s">
        <v>142</v>
      </c>
      <c r="AU205" s="16" t="s">
        <v>81</v>
      </c>
    </row>
    <row r="206" s="12" customFormat="1">
      <c r="B206" s="231"/>
      <c r="C206" s="232"/>
      <c r="D206" s="218" t="s">
        <v>144</v>
      </c>
      <c r="E206" s="233" t="s">
        <v>1</v>
      </c>
      <c r="F206" s="234" t="s">
        <v>1328</v>
      </c>
      <c r="G206" s="232"/>
      <c r="H206" s="235">
        <v>70.260000000000005</v>
      </c>
      <c r="I206" s="236"/>
      <c r="J206" s="232"/>
      <c r="K206" s="232"/>
      <c r="L206" s="237"/>
      <c r="M206" s="238"/>
      <c r="N206" s="239"/>
      <c r="O206" s="239"/>
      <c r="P206" s="239"/>
      <c r="Q206" s="239"/>
      <c r="R206" s="239"/>
      <c r="S206" s="239"/>
      <c r="T206" s="240"/>
      <c r="AT206" s="241" t="s">
        <v>144</v>
      </c>
      <c r="AU206" s="241" t="s">
        <v>81</v>
      </c>
      <c r="AV206" s="12" t="s">
        <v>81</v>
      </c>
      <c r="AW206" s="12" t="s">
        <v>33</v>
      </c>
      <c r="AX206" s="12" t="s">
        <v>79</v>
      </c>
      <c r="AY206" s="241" t="s">
        <v>133</v>
      </c>
    </row>
    <row r="207" s="1" customFormat="1" ht="16.5" customHeight="1">
      <c r="B207" s="37"/>
      <c r="C207" s="206" t="s">
        <v>353</v>
      </c>
      <c r="D207" s="206" t="s">
        <v>135</v>
      </c>
      <c r="E207" s="207" t="s">
        <v>471</v>
      </c>
      <c r="F207" s="208" t="s">
        <v>472</v>
      </c>
      <c r="G207" s="209" t="s">
        <v>211</v>
      </c>
      <c r="H207" s="210">
        <v>234.20099999999999</v>
      </c>
      <c r="I207" s="211"/>
      <c r="J207" s="212">
        <f>ROUND(I207*H207,2)</f>
        <v>0</v>
      </c>
      <c r="K207" s="208" t="s">
        <v>139</v>
      </c>
      <c r="L207" s="42"/>
      <c r="M207" s="213" t="s">
        <v>1</v>
      </c>
      <c r="N207" s="214" t="s">
        <v>43</v>
      </c>
      <c r="O207" s="78"/>
      <c r="P207" s="215">
        <f>O207*H207</f>
        <v>0</v>
      </c>
      <c r="Q207" s="215">
        <v>0</v>
      </c>
      <c r="R207" s="215">
        <f>Q207*H207</f>
        <v>0</v>
      </c>
      <c r="S207" s="215">
        <v>0</v>
      </c>
      <c r="T207" s="216">
        <f>S207*H207</f>
        <v>0</v>
      </c>
      <c r="AR207" s="16" t="s">
        <v>140</v>
      </c>
      <c r="AT207" s="16" t="s">
        <v>135</v>
      </c>
      <c r="AU207" s="16" t="s">
        <v>81</v>
      </c>
      <c r="AY207" s="16" t="s">
        <v>133</v>
      </c>
      <c r="BE207" s="217">
        <f>IF(N207="základní",J207,0)</f>
        <v>0</v>
      </c>
      <c r="BF207" s="217">
        <f>IF(N207="snížená",J207,0)</f>
        <v>0</v>
      </c>
      <c r="BG207" s="217">
        <f>IF(N207="zákl. přenesená",J207,0)</f>
        <v>0</v>
      </c>
      <c r="BH207" s="217">
        <f>IF(N207="sníž. přenesená",J207,0)</f>
        <v>0</v>
      </c>
      <c r="BI207" s="217">
        <f>IF(N207="nulová",J207,0)</f>
        <v>0</v>
      </c>
      <c r="BJ207" s="16" t="s">
        <v>79</v>
      </c>
      <c r="BK207" s="217">
        <f>ROUND(I207*H207,2)</f>
        <v>0</v>
      </c>
      <c r="BL207" s="16" t="s">
        <v>140</v>
      </c>
      <c r="BM207" s="16" t="s">
        <v>1329</v>
      </c>
    </row>
    <row r="208" s="1" customFormat="1">
      <c r="B208" s="37"/>
      <c r="C208" s="38"/>
      <c r="D208" s="218" t="s">
        <v>142</v>
      </c>
      <c r="E208" s="38"/>
      <c r="F208" s="219" t="s">
        <v>472</v>
      </c>
      <c r="G208" s="38"/>
      <c r="H208" s="38"/>
      <c r="I208" s="131"/>
      <c r="J208" s="38"/>
      <c r="K208" s="38"/>
      <c r="L208" s="42"/>
      <c r="M208" s="220"/>
      <c r="N208" s="78"/>
      <c r="O208" s="78"/>
      <c r="P208" s="78"/>
      <c r="Q208" s="78"/>
      <c r="R208" s="78"/>
      <c r="S208" s="78"/>
      <c r="T208" s="79"/>
      <c r="AT208" s="16" t="s">
        <v>142</v>
      </c>
      <c r="AU208" s="16" t="s">
        <v>81</v>
      </c>
    </row>
    <row r="209" s="12" customFormat="1">
      <c r="B209" s="231"/>
      <c r="C209" s="232"/>
      <c r="D209" s="218" t="s">
        <v>144</v>
      </c>
      <c r="E209" s="233" t="s">
        <v>1</v>
      </c>
      <c r="F209" s="234" t="s">
        <v>1315</v>
      </c>
      <c r="G209" s="232"/>
      <c r="H209" s="235">
        <v>234.20099999999999</v>
      </c>
      <c r="I209" s="236"/>
      <c r="J209" s="232"/>
      <c r="K209" s="232"/>
      <c r="L209" s="237"/>
      <c r="M209" s="238"/>
      <c r="N209" s="239"/>
      <c r="O209" s="239"/>
      <c r="P209" s="239"/>
      <c r="Q209" s="239"/>
      <c r="R209" s="239"/>
      <c r="S209" s="239"/>
      <c r="T209" s="240"/>
      <c r="AT209" s="241" t="s">
        <v>144</v>
      </c>
      <c r="AU209" s="241" t="s">
        <v>81</v>
      </c>
      <c r="AV209" s="12" t="s">
        <v>81</v>
      </c>
      <c r="AW209" s="12" t="s">
        <v>33</v>
      </c>
      <c r="AX209" s="12" t="s">
        <v>79</v>
      </c>
      <c r="AY209" s="241" t="s">
        <v>133</v>
      </c>
    </row>
    <row r="210" s="1" customFormat="1" ht="16.5" customHeight="1">
      <c r="B210" s="37"/>
      <c r="C210" s="206" t="s">
        <v>360</v>
      </c>
      <c r="D210" s="206" t="s">
        <v>135</v>
      </c>
      <c r="E210" s="207" t="s">
        <v>476</v>
      </c>
      <c r="F210" s="208" t="s">
        <v>477</v>
      </c>
      <c r="G210" s="209" t="s">
        <v>211</v>
      </c>
      <c r="H210" s="210">
        <v>813.98900000000003</v>
      </c>
      <c r="I210" s="211"/>
      <c r="J210" s="212">
        <f>ROUND(I210*H210,2)</f>
        <v>0</v>
      </c>
      <c r="K210" s="208" t="s">
        <v>139</v>
      </c>
      <c r="L210" s="42"/>
      <c r="M210" s="213" t="s">
        <v>1</v>
      </c>
      <c r="N210" s="214" t="s">
        <v>43</v>
      </c>
      <c r="O210" s="78"/>
      <c r="P210" s="215">
        <f>O210*H210</f>
        <v>0</v>
      </c>
      <c r="Q210" s="215">
        <v>0</v>
      </c>
      <c r="R210" s="215">
        <f>Q210*H210</f>
        <v>0</v>
      </c>
      <c r="S210" s="215">
        <v>0</v>
      </c>
      <c r="T210" s="216">
        <f>S210*H210</f>
        <v>0</v>
      </c>
      <c r="AR210" s="16" t="s">
        <v>140</v>
      </c>
      <c r="AT210" s="16" t="s">
        <v>135</v>
      </c>
      <c r="AU210" s="16" t="s">
        <v>81</v>
      </c>
      <c r="AY210" s="16" t="s">
        <v>133</v>
      </c>
      <c r="BE210" s="217">
        <f>IF(N210="základní",J210,0)</f>
        <v>0</v>
      </c>
      <c r="BF210" s="217">
        <f>IF(N210="snížená",J210,0)</f>
        <v>0</v>
      </c>
      <c r="BG210" s="217">
        <f>IF(N210="zákl. přenesená",J210,0)</f>
        <v>0</v>
      </c>
      <c r="BH210" s="217">
        <f>IF(N210="sníž. přenesená",J210,0)</f>
        <v>0</v>
      </c>
      <c r="BI210" s="217">
        <f>IF(N210="nulová",J210,0)</f>
        <v>0</v>
      </c>
      <c r="BJ210" s="16" t="s">
        <v>79</v>
      </c>
      <c r="BK210" s="217">
        <f>ROUND(I210*H210,2)</f>
        <v>0</v>
      </c>
      <c r="BL210" s="16" t="s">
        <v>140</v>
      </c>
      <c r="BM210" s="16" t="s">
        <v>1330</v>
      </c>
    </row>
    <row r="211" s="1" customFormat="1">
      <c r="B211" s="37"/>
      <c r="C211" s="38"/>
      <c r="D211" s="218" t="s">
        <v>142</v>
      </c>
      <c r="E211" s="38"/>
      <c r="F211" s="219" t="s">
        <v>477</v>
      </c>
      <c r="G211" s="38"/>
      <c r="H211" s="38"/>
      <c r="I211" s="131"/>
      <c r="J211" s="38"/>
      <c r="K211" s="38"/>
      <c r="L211" s="42"/>
      <c r="M211" s="220"/>
      <c r="N211" s="78"/>
      <c r="O211" s="78"/>
      <c r="P211" s="78"/>
      <c r="Q211" s="78"/>
      <c r="R211" s="78"/>
      <c r="S211" s="78"/>
      <c r="T211" s="79"/>
      <c r="AT211" s="16" t="s">
        <v>142</v>
      </c>
      <c r="AU211" s="16" t="s">
        <v>81</v>
      </c>
    </row>
    <row r="212" s="12" customFormat="1">
      <c r="B212" s="231"/>
      <c r="C212" s="232"/>
      <c r="D212" s="218" t="s">
        <v>144</v>
      </c>
      <c r="E212" s="233" t="s">
        <v>1</v>
      </c>
      <c r="F212" s="234" t="s">
        <v>1331</v>
      </c>
      <c r="G212" s="232"/>
      <c r="H212" s="235">
        <v>14.868</v>
      </c>
      <c r="I212" s="236"/>
      <c r="J212" s="232"/>
      <c r="K212" s="232"/>
      <c r="L212" s="237"/>
      <c r="M212" s="238"/>
      <c r="N212" s="239"/>
      <c r="O212" s="239"/>
      <c r="P212" s="239"/>
      <c r="Q212" s="239"/>
      <c r="R212" s="239"/>
      <c r="S212" s="239"/>
      <c r="T212" s="240"/>
      <c r="AT212" s="241" t="s">
        <v>144</v>
      </c>
      <c r="AU212" s="241" t="s">
        <v>81</v>
      </c>
      <c r="AV212" s="12" t="s">
        <v>81</v>
      </c>
      <c r="AW212" s="12" t="s">
        <v>33</v>
      </c>
      <c r="AX212" s="12" t="s">
        <v>72</v>
      </c>
      <c r="AY212" s="241" t="s">
        <v>133</v>
      </c>
    </row>
    <row r="213" s="12" customFormat="1">
      <c r="B213" s="231"/>
      <c r="C213" s="232"/>
      <c r="D213" s="218" t="s">
        <v>144</v>
      </c>
      <c r="E213" s="233" t="s">
        <v>1</v>
      </c>
      <c r="F213" s="234" t="s">
        <v>1332</v>
      </c>
      <c r="G213" s="232"/>
      <c r="H213" s="235">
        <v>755.423</v>
      </c>
      <c r="I213" s="236"/>
      <c r="J213" s="232"/>
      <c r="K213" s="232"/>
      <c r="L213" s="237"/>
      <c r="M213" s="238"/>
      <c r="N213" s="239"/>
      <c r="O213" s="239"/>
      <c r="P213" s="239"/>
      <c r="Q213" s="239"/>
      <c r="R213" s="239"/>
      <c r="S213" s="239"/>
      <c r="T213" s="240"/>
      <c r="AT213" s="241" t="s">
        <v>144</v>
      </c>
      <c r="AU213" s="241" t="s">
        <v>81</v>
      </c>
      <c r="AV213" s="12" t="s">
        <v>81</v>
      </c>
      <c r="AW213" s="12" t="s">
        <v>33</v>
      </c>
      <c r="AX213" s="12" t="s">
        <v>72</v>
      </c>
      <c r="AY213" s="241" t="s">
        <v>133</v>
      </c>
    </row>
    <row r="214" s="12" customFormat="1">
      <c r="B214" s="231"/>
      <c r="C214" s="232"/>
      <c r="D214" s="218" t="s">
        <v>144</v>
      </c>
      <c r="E214" s="233" t="s">
        <v>1</v>
      </c>
      <c r="F214" s="234" t="s">
        <v>1333</v>
      </c>
      <c r="G214" s="232"/>
      <c r="H214" s="235">
        <v>11.69</v>
      </c>
      <c r="I214" s="236"/>
      <c r="J214" s="232"/>
      <c r="K214" s="232"/>
      <c r="L214" s="237"/>
      <c r="M214" s="238"/>
      <c r="N214" s="239"/>
      <c r="O214" s="239"/>
      <c r="P214" s="239"/>
      <c r="Q214" s="239"/>
      <c r="R214" s="239"/>
      <c r="S214" s="239"/>
      <c r="T214" s="240"/>
      <c r="AT214" s="241" t="s">
        <v>144</v>
      </c>
      <c r="AU214" s="241" t="s">
        <v>81</v>
      </c>
      <c r="AV214" s="12" t="s">
        <v>81</v>
      </c>
      <c r="AW214" s="12" t="s">
        <v>33</v>
      </c>
      <c r="AX214" s="12" t="s">
        <v>72</v>
      </c>
      <c r="AY214" s="241" t="s">
        <v>133</v>
      </c>
    </row>
    <row r="215" s="12" customFormat="1">
      <c r="B215" s="231"/>
      <c r="C215" s="232"/>
      <c r="D215" s="218" t="s">
        <v>144</v>
      </c>
      <c r="E215" s="233" t="s">
        <v>1</v>
      </c>
      <c r="F215" s="234" t="s">
        <v>1334</v>
      </c>
      <c r="G215" s="232"/>
      <c r="H215" s="235">
        <v>32.008000000000003</v>
      </c>
      <c r="I215" s="236"/>
      <c r="J215" s="232"/>
      <c r="K215" s="232"/>
      <c r="L215" s="237"/>
      <c r="M215" s="238"/>
      <c r="N215" s="239"/>
      <c r="O215" s="239"/>
      <c r="P215" s="239"/>
      <c r="Q215" s="239"/>
      <c r="R215" s="239"/>
      <c r="S215" s="239"/>
      <c r="T215" s="240"/>
      <c r="AT215" s="241" t="s">
        <v>144</v>
      </c>
      <c r="AU215" s="241" t="s">
        <v>81</v>
      </c>
      <c r="AV215" s="12" t="s">
        <v>81</v>
      </c>
      <c r="AW215" s="12" t="s">
        <v>33</v>
      </c>
      <c r="AX215" s="12" t="s">
        <v>72</v>
      </c>
      <c r="AY215" s="241" t="s">
        <v>133</v>
      </c>
    </row>
    <row r="216" s="13" customFormat="1">
      <c r="B216" s="242"/>
      <c r="C216" s="243"/>
      <c r="D216" s="218" t="s">
        <v>144</v>
      </c>
      <c r="E216" s="244" t="s">
        <v>1</v>
      </c>
      <c r="F216" s="245" t="s">
        <v>149</v>
      </c>
      <c r="G216" s="243"/>
      <c r="H216" s="246">
        <v>813.98900000000003</v>
      </c>
      <c r="I216" s="247"/>
      <c r="J216" s="243"/>
      <c r="K216" s="243"/>
      <c r="L216" s="248"/>
      <c r="M216" s="249"/>
      <c r="N216" s="250"/>
      <c r="O216" s="250"/>
      <c r="P216" s="250"/>
      <c r="Q216" s="250"/>
      <c r="R216" s="250"/>
      <c r="S216" s="250"/>
      <c r="T216" s="251"/>
      <c r="AT216" s="252" t="s">
        <v>144</v>
      </c>
      <c r="AU216" s="252" t="s">
        <v>81</v>
      </c>
      <c r="AV216" s="13" t="s">
        <v>140</v>
      </c>
      <c r="AW216" s="13" t="s">
        <v>33</v>
      </c>
      <c r="AX216" s="13" t="s">
        <v>79</v>
      </c>
      <c r="AY216" s="252" t="s">
        <v>133</v>
      </c>
    </row>
    <row r="217" s="1" customFormat="1" ht="16.5" customHeight="1">
      <c r="B217" s="37"/>
      <c r="C217" s="253" t="s">
        <v>367</v>
      </c>
      <c r="D217" s="253" t="s">
        <v>499</v>
      </c>
      <c r="E217" s="254" t="s">
        <v>1335</v>
      </c>
      <c r="F217" s="255" t="s">
        <v>1336</v>
      </c>
      <c r="G217" s="256" t="s">
        <v>502</v>
      </c>
      <c r="H217" s="257">
        <v>53.116</v>
      </c>
      <c r="I217" s="258"/>
      <c r="J217" s="259">
        <f>ROUND(I217*H217,2)</f>
        <v>0</v>
      </c>
      <c r="K217" s="255" t="s">
        <v>1</v>
      </c>
      <c r="L217" s="260"/>
      <c r="M217" s="261" t="s">
        <v>1</v>
      </c>
      <c r="N217" s="262" t="s">
        <v>43</v>
      </c>
      <c r="O217" s="78"/>
      <c r="P217" s="215">
        <f>O217*H217</f>
        <v>0</v>
      </c>
      <c r="Q217" s="215">
        <v>1</v>
      </c>
      <c r="R217" s="215">
        <f>Q217*H217</f>
        <v>53.116</v>
      </c>
      <c r="S217" s="215">
        <v>0</v>
      </c>
      <c r="T217" s="216">
        <f>S217*H217</f>
        <v>0</v>
      </c>
      <c r="AR217" s="16" t="s">
        <v>188</v>
      </c>
      <c r="AT217" s="16" t="s">
        <v>499</v>
      </c>
      <c r="AU217" s="16" t="s">
        <v>81</v>
      </c>
      <c r="AY217" s="16" t="s">
        <v>133</v>
      </c>
      <c r="BE217" s="217">
        <f>IF(N217="základní",J217,0)</f>
        <v>0</v>
      </c>
      <c r="BF217" s="217">
        <f>IF(N217="snížená",J217,0)</f>
        <v>0</v>
      </c>
      <c r="BG217" s="217">
        <f>IF(N217="zákl. přenesená",J217,0)</f>
        <v>0</v>
      </c>
      <c r="BH217" s="217">
        <f>IF(N217="sníž. přenesená",J217,0)</f>
        <v>0</v>
      </c>
      <c r="BI217" s="217">
        <f>IF(N217="nulová",J217,0)</f>
        <v>0</v>
      </c>
      <c r="BJ217" s="16" t="s">
        <v>79</v>
      </c>
      <c r="BK217" s="217">
        <f>ROUND(I217*H217,2)</f>
        <v>0</v>
      </c>
      <c r="BL217" s="16" t="s">
        <v>140</v>
      </c>
      <c r="BM217" s="16" t="s">
        <v>1337</v>
      </c>
    </row>
    <row r="218" s="1" customFormat="1">
      <c r="B218" s="37"/>
      <c r="C218" s="38"/>
      <c r="D218" s="218" t="s">
        <v>142</v>
      </c>
      <c r="E218" s="38"/>
      <c r="F218" s="219" t="s">
        <v>1336</v>
      </c>
      <c r="G218" s="38"/>
      <c r="H218" s="38"/>
      <c r="I218" s="131"/>
      <c r="J218" s="38"/>
      <c r="K218" s="38"/>
      <c r="L218" s="42"/>
      <c r="M218" s="220"/>
      <c r="N218" s="78"/>
      <c r="O218" s="78"/>
      <c r="P218" s="78"/>
      <c r="Q218" s="78"/>
      <c r="R218" s="78"/>
      <c r="S218" s="78"/>
      <c r="T218" s="79"/>
      <c r="AT218" s="16" t="s">
        <v>142</v>
      </c>
      <c r="AU218" s="16" t="s">
        <v>81</v>
      </c>
    </row>
    <row r="219" s="12" customFormat="1">
      <c r="B219" s="231"/>
      <c r="C219" s="232"/>
      <c r="D219" s="218" t="s">
        <v>144</v>
      </c>
      <c r="E219" s="233" t="s">
        <v>1</v>
      </c>
      <c r="F219" s="234" t="s">
        <v>1338</v>
      </c>
      <c r="G219" s="232"/>
      <c r="H219" s="235">
        <v>53.116</v>
      </c>
      <c r="I219" s="236"/>
      <c r="J219" s="232"/>
      <c r="K219" s="232"/>
      <c r="L219" s="237"/>
      <c r="M219" s="238"/>
      <c r="N219" s="239"/>
      <c r="O219" s="239"/>
      <c r="P219" s="239"/>
      <c r="Q219" s="239"/>
      <c r="R219" s="239"/>
      <c r="S219" s="239"/>
      <c r="T219" s="240"/>
      <c r="AT219" s="241" t="s">
        <v>144</v>
      </c>
      <c r="AU219" s="241" t="s">
        <v>81</v>
      </c>
      <c r="AV219" s="12" t="s">
        <v>81</v>
      </c>
      <c r="AW219" s="12" t="s">
        <v>33</v>
      </c>
      <c r="AX219" s="12" t="s">
        <v>79</v>
      </c>
      <c r="AY219" s="241" t="s">
        <v>133</v>
      </c>
    </row>
    <row r="220" s="1" customFormat="1" ht="16.5" customHeight="1">
      <c r="B220" s="37"/>
      <c r="C220" s="206" t="s">
        <v>402</v>
      </c>
      <c r="D220" s="206" t="s">
        <v>135</v>
      </c>
      <c r="E220" s="207" t="s">
        <v>507</v>
      </c>
      <c r="F220" s="208" t="s">
        <v>1339</v>
      </c>
      <c r="G220" s="209" t="s">
        <v>211</v>
      </c>
      <c r="H220" s="210">
        <v>148.04599999999999</v>
      </c>
      <c r="I220" s="211"/>
      <c r="J220" s="212">
        <f>ROUND(I220*H220,2)</f>
        <v>0</v>
      </c>
      <c r="K220" s="208" t="s">
        <v>159</v>
      </c>
      <c r="L220" s="42"/>
      <c r="M220" s="213" t="s">
        <v>1</v>
      </c>
      <c r="N220" s="214" t="s">
        <v>43</v>
      </c>
      <c r="O220" s="78"/>
      <c r="P220" s="215">
        <f>O220*H220</f>
        <v>0</v>
      </c>
      <c r="Q220" s="215">
        <v>0</v>
      </c>
      <c r="R220" s="215">
        <f>Q220*H220</f>
        <v>0</v>
      </c>
      <c r="S220" s="215">
        <v>0</v>
      </c>
      <c r="T220" s="216">
        <f>S220*H220</f>
        <v>0</v>
      </c>
      <c r="AR220" s="16" t="s">
        <v>140</v>
      </c>
      <c r="AT220" s="16" t="s">
        <v>135</v>
      </c>
      <c r="AU220" s="16" t="s">
        <v>81</v>
      </c>
      <c r="AY220" s="16" t="s">
        <v>133</v>
      </c>
      <c r="BE220" s="217">
        <f>IF(N220="základní",J220,0)</f>
        <v>0</v>
      </c>
      <c r="BF220" s="217">
        <f>IF(N220="snížená",J220,0)</f>
        <v>0</v>
      </c>
      <c r="BG220" s="217">
        <f>IF(N220="zákl. přenesená",J220,0)</f>
        <v>0</v>
      </c>
      <c r="BH220" s="217">
        <f>IF(N220="sníž. přenesená",J220,0)</f>
        <v>0</v>
      </c>
      <c r="BI220" s="217">
        <f>IF(N220="nulová",J220,0)</f>
        <v>0</v>
      </c>
      <c r="BJ220" s="16" t="s">
        <v>79</v>
      </c>
      <c r="BK220" s="217">
        <f>ROUND(I220*H220,2)</f>
        <v>0</v>
      </c>
      <c r="BL220" s="16" t="s">
        <v>140</v>
      </c>
      <c r="BM220" s="16" t="s">
        <v>1340</v>
      </c>
    </row>
    <row r="221" s="1" customFormat="1">
      <c r="B221" s="37"/>
      <c r="C221" s="38"/>
      <c r="D221" s="218" t="s">
        <v>142</v>
      </c>
      <c r="E221" s="38"/>
      <c r="F221" s="219" t="s">
        <v>508</v>
      </c>
      <c r="G221" s="38"/>
      <c r="H221" s="38"/>
      <c r="I221" s="131"/>
      <c r="J221" s="38"/>
      <c r="K221" s="38"/>
      <c r="L221" s="42"/>
      <c r="M221" s="220"/>
      <c r="N221" s="78"/>
      <c r="O221" s="78"/>
      <c r="P221" s="78"/>
      <c r="Q221" s="78"/>
      <c r="R221" s="78"/>
      <c r="S221" s="78"/>
      <c r="T221" s="79"/>
      <c r="AT221" s="16" t="s">
        <v>142</v>
      </c>
      <c r="AU221" s="16" t="s">
        <v>81</v>
      </c>
    </row>
    <row r="222" s="11" customFormat="1">
      <c r="B222" s="221"/>
      <c r="C222" s="222"/>
      <c r="D222" s="218" t="s">
        <v>144</v>
      </c>
      <c r="E222" s="223" t="s">
        <v>1</v>
      </c>
      <c r="F222" s="224" t="s">
        <v>1257</v>
      </c>
      <c r="G222" s="222"/>
      <c r="H222" s="223" t="s">
        <v>1</v>
      </c>
      <c r="I222" s="225"/>
      <c r="J222" s="222"/>
      <c r="K222" s="222"/>
      <c r="L222" s="226"/>
      <c r="M222" s="227"/>
      <c r="N222" s="228"/>
      <c r="O222" s="228"/>
      <c r="P222" s="228"/>
      <c r="Q222" s="228"/>
      <c r="R222" s="228"/>
      <c r="S222" s="228"/>
      <c r="T222" s="229"/>
      <c r="AT222" s="230" t="s">
        <v>144</v>
      </c>
      <c r="AU222" s="230" t="s">
        <v>81</v>
      </c>
      <c r="AV222" s="11" t="s">
        <v>79</v>
      </c>
      <c r="AW222" s="11" t="s">
        <v>33</v>
      </c>
      <c r="AX222" s="11" t="s">
        <v>72</v>
      </c>
      <c r="AY222" s="230" t="s">
        <v>133</v>
      </c>
    </row>
    <row r="223" s="12" customFormat="1">
      <c r="B223" s="231"/>
      <c r="C223" s="232"/>
      <c r="D223" s="218" t="s">
        <v>144</v>
      </c>
      <c r="E223" s="233" t="s">
        <v>1</v>
      </c>
      <c r="F223" s="234" t="s">
        <v>1341</v>
      </c>
      <c r="G223" s="232"/>
      <c r="H223" s="235">
        <v>3.645</v>
      </c>
      <c r="I223" s="236"/>
      <c r="J223" s="232"/>
      <c r="K223" s="232"/>
      <c r="L223" s="237"/>
      <c r="M223" s="238"/>
      <c r="N223" s="239"/>
      <c r="O223" s="239"/>
      <c r="P223" s="239"/>
      <c r="Q223" s="239"/>
      <c r="R223" s="239"/>
      <c r="S223" s="239"/>
      <c r="T223" s="240"/>
      <c r="AT223" s="241" t="s">
        <v>144</v>
      </c>
      <c r="AU223" s="241" t="s">
        <v>81</v>
      </c>
      <c r="AV223" s="12" t="s">
        <v>81</v>
      </c>
      <c r="AW223" s="12" t="s">
        <v>33</v>
      </c>
      <c r="AX223" s="12" t="s">
        <v>72</v>
      </c>
      <c r="AY223" s="241" t="s">
        <v>133</v>
      </c>
    </row>
    <row r="224" s="12" customFormat="1">
      <c r="B224" s="231"/>
      <c r="C224" s="232"/>
      <c r="D224" s="218" t="s">
        <v>144</v>
      </c>
      <c r="E224" s="233" t="s">
        <v>1</v>
      </c>
      <c r="F224" s="234" t="s">
        <v>1342</v>
      </c>
      <c r="G224" s="232"/>
      <c r="H224" s="235">
        <v>141.71600000000001</v>
      </c>
      <c r="I224" s="236"/>
      <c r="J224" s="232"/>
      <c r="K224" s="232"/>
      <c r="L224" s="237"/>
      <c r="M224" s="238"/>
      <c r="N224" s="239"/>
      <c r="O224" s="239"/>
      <c r="P224" s="239"/>
      <c r="Q224" s="239"/>
      <c r="R224" s="239"/>
      <c r="S224" s="239"/>
      <c r="T224" s="240"/>
      <c r="AT224" s="241" t="s">
        <v>144</v>
      </c>
      <c r="AU224" s="241" t="s">
        <v>81</v>
      </c>
      <c r="AV224" s="12" t="s">
        <v>81</v>
      </c>
      <c r="AW224" s="12" t="s">
        <v>33</v>
      </c>
      <c r="AX224" s="12" t="s">
        <v>72</v>
      </c>
      <c r="AY224" s="241" t="s">
        <v>133</v>
      </c>
    </row>
    <row r="225" s="12" customFormat="1">
      <c r="B225" s="231"/>
      <c r="C225" s="232"/>
      <c r="D225" s="218" t="s">
        <v>144</v>
      </c>
      <c r="E225" s="233" t="s">
        <v>1</v>
      </c>
      <c r="F225" s="234" t="s">
        <v>1343</v>
      </c>
      <c r="G225" s="232"/>
      <c r="H225" s="235">
        <v>2.6850000000000001</v>
      </c>
      <c r="I225" s="236"/>
      <c r="J225" s="232"/>
      <c r="K225" s="232"/>
      <c r="L225" s="237"/>
      <c r="M225" s="238"/>
      <c r="N225" s="239"/>
      <c r="O225" s="239"/>
      <c r="P225" s="239"/>
      <c r="Q225" s="239"/>
      <c r="R225" s="239"/>
      <c r="S225" s="239"/>
      <c r="T225" s="240"/>
      <c r="AT225" s="241" t="s">
        <v>144</v>
      </c>
      <c r="AU225" s="241" t="s">
        <v>81</v>
      </c>
      <c r="AV225" s="12" t="s">
        <v>81</v>
      </c>
      <c r="AW225" s="12" t="s">
        <v>33</v>
      </c>
      <c r="AX225" s="12" t="s">
        <v>72</v>
      </c>
      <c r="AY225" s="241" t="s">
        <v>133</v>
      </c>
    </row>
    <row r="226" s="13" customFormat="1">
      <c r="B226" s="242"/>
      <c r="C226" s="243"/>
      <c r="D226" s="218" t="s">
        <v>144</v>
      </c>
      <c r="E226" s="244" t="s">
        <v>1</v>
      </c>
      <c r="F226" s="245" t="s">
        <v>149</v>
      </c>
      <c r="G226" s="243"/>
      <c r="H226" s="246">
        <v>148.04599999999999</v>
      </c>
      <c r="I226" s="247"/>
      <c r="J226" s="243"/>
      <c r="K226" s="243"/>
      <c r="L226" s="248"/>
      <c r="M226" s="249"/>
      <c r="N226" s="250"/>
      <c r="O226" s="250"/>
      <c r="P226" s="250"/>
      <c r="Q226" s="250"/>
      <c r="R226" s="250"/>
      <c r="S226" s="250"/>
      <c r="T226" s="251"/>
      <c r="AT226" s="252" t="s">
        <v>144</v>
      </c>
      <c r="AU226" s="252" t="s">
        <v>81</v>
      </c>
      <c r="AV226" s="13" t="s">
        <v>140</v>
      </c>
      <c r="AW226" s="13" t="s">
        <v>4</v>
      </c>
      <c r="AX226" s="13" t="s">
        <v>79</v>
      </c>
      <c r="AY226" s="252" t="s">
        <v>133</v>
      </c>
    </row>
    <row r="227" s="1" customFormat="1" ht="16.5" customHeight="1">
      <c r="B227" s="37"/>
      <c r="C227" s="253" t="s">
        <v>425</v>
      </c>
      <c r="D227" s="253" t="s">
        <v>499</v>
      </c>
      <c r="E227" s="254" t="s">
        <v>528</v>
      </c>
      <c r="F227" s="255" t="s">
        <v>529</v>
      </c>
      <c r="G227" s="256" t="s">
        <v>502</v>
      </c>
      <c r="H227" s="257">
        <v>296.09199999999998</v>
      </c>
      <c r="I227" s="258"/>
      <c r="J227" s="259">
        <f>ROUND(I227*H227,2)</f>
        <v>0</v>
      </c>
      <c r="K227" s="255" t="s">
        <v>139</v>
      </c>
      <c r="L227" s="260"/>
      <c r="M227" s="261" t="s">
        <v>1</v>
      </c>
      <c r="N227" s="262" t="s">
        <v>43</v>
      </c>
      <c r="O227" s="78"/>
      <c r="P227" s="215">
        <f>O227*H227</f>
        <v>0</v>
      </c>
      <c r="Q227" s="215">
        <v>1</v>
      </c>
      <c r="R227" s="215">
        <f>Q227*H227</f>
        <v>296.09199999999998</v>
      </c>
      <c r="S227" s="215">
        <v>0</v>
      </c>
      <c r="T227" s="216">
        <f>S227*H227</f>
        <v>0</v>
      </c>
      <c r="AR227" s="16" t="s">
        <v>188</v>
      </c>
      <c r="AT227" s="16" t="s">
        <v>499</v>
      </c>
      <c r="AU227" s="16" t="s">
        <v>81</v>
      </c>
      <c r="AY227" s="16" t="s">
        <v>133</v>
      </c>
      <c r="BE227" s="217">
        <f>IF(N227="základní",J227,0)</f>
        <v>0</v>
      </c>
      <c r="BF227" s="217">
        <f>IF(N227="snížená",J227,0)</f>
        <v>0</v>
      </c>
      <c r="BG227" s="217">
        <f>IF(N227="zákl. přenesená",J227,0)</f>
        <v>0</v>
      </c>
      <c r="BH227" s="217">
        <f>IF(N227="sníž. přenesená",J227,0)</f>
        <v>0</v>
      </c>
      <c r="BI227" s="217">
        <f>IF(N227="nulová",J227,0)</f>
        <v>0</v>
      </c>
      <c r="BJ227" s="16" t="s">
        <v>79</v>
      </c>
      <c r="BK227" s="217">
        <f>ROUND(I227*H227,2)</f>
        <v>0</v>
      </c>
      <c r="BL227" s="16" t="s">
        <v>140</v>
      </c>
      <c r="BM227" s="16" t="s">
        <v>1344</v>
      </c>
    </row>
    <row r="228" s="1" customFormat="1">
      <c r="B228" s="37"/>
      <c r="C228" s="38"/>
      <c r="D228" s="218" t="s">
        <v>142</v>
      </c>
      <c r="E228" s="38"/>
      <c r="F228" s="219" t="s">
        <v>529</v>
      </c>
      <c r="G228" s="38"/>
      <c r="H228" s="38"/>
      <c r="I228" s="131"/>
      <c r="J228" s="38"/>
      <c r="K228" s="38"/>
      <c r="L228" s="42"/>
      <c r="M228" s="220"/>
      <c r="N228" s="78"/>
      <c r="O228" s="78"/>
      <c r="P228" s="78"/>
      <c r="Q228" s="78"/>
      <c r="R228" s="78"/>
      <c r="S228" s="78"/>
      <c r="T228" s="79"/>
      <c r="AT228" s="16" t="s">
        <v>142</v>
      </c>
      <c r="AU228" s="16" t="s">
        <v>81</v>
      </c>
    </row>
    <row r="229" s="12" customFormat="1">
      <c r="B229" s="231"/>
      <c r="C229" s="232"/>
      <c r="D229" s="218" t="s">
        <v>144</v>
      </c>
      <c r="E229" s="233" t="s">
        <v>1</v>
      </c>
      <c r="F229" s="234" t="s">
        <v>1345</v>
      </c>
      <c r="G229" s="232"/>
      <c r="H229" s="235">
        <v>296.09199999999998</v>
      </c>
      <c r="I229" s="236"/>
      <c r="J229" s="232"/>
      <c r="K229" s="232"/>
      <c r="L229" s="237"/>
      <c r="M229" s="238"/>
      <c r="N229" s="239"/>
      <c r="O229" s="239"/>
      <c r="P229" s="239"/>
      <c r="Q229" s="239"/>
      <c r="R229" s="239"/>
      <c r="S229" s="239"/>
      <c r="T229" s="240"/>
      <c r="AT229" s="241" t="s">
        <v>144</v>
      </c>
      <c r="AU229" s="241" t="s">
        <v>81</v>
      </c>
      <c r="AV229" s="12" t="s">
        <v>81</v>
      </c>
      <c r="AW229" s="12" t="s">
        <v>33</v>
      </c>
      <c r="AX229" s="12" t="s">
        <v>79</v>
      </c>
      <c r="AY229" s="241" t="s">
        <v>133</v>
      </c>
    </row>
    <row r="230" s="1" customFormat="1" ht="16.5" customHeight="1">
      <c r="B230" s="37"/>
      <c r="C230" s="206" t="s">
        <v>435</v>
      </c>
      <c r="D230" s="206" t="s">
        <v>135</v>
      </c>
      <c r="E230" s="207" t="s">
        <v>1346</v>
      </c>
      <c r="F230" s="208" t="s">
        <v>1347</v>
      </c>
      <c r="G230" s="209" t="s">
        <v>138</v>
      </c>
      <c r="H230" s="210">
        <v>1477.5999999999999</v>
      </c>
      <c r="I230" s="211"/>
      <c r="J230" s="212">
        <f>ROUND(I230*H230,2)</f>
        <v>0</v>
      </c>
      <c r="K230" s="208" t="s">
        <v>139</v>
      </c>
      <c r="L230" s="42"/>
      <c r="M230" s="213" t="s">
        <v>1</v>
      </c>
      <c r="N230" s="214" t="s">
        <v>43</v>
      </c>
      <c r="O230" s="78"/>
      <c r="P230" s="215">
        <f>O230*H230</f>
        <v>0</v>
      </c>
      <c r="Q230" s="215">
        <v>0</v>
      </c>
      <c r="R230" s="215">
        <f>Q230*H230</f>
        <v>0</v>
      </c>
      <c r="S230" s="215">
        <v>0</v>
      </c>
      <c r="T230" s="216">
        <f>S230*H230</f>
        <v>0</v>
      </c>
      <c r="AR230" s="16" t="s">
        <v>140</v>
      </c>
      <c r="AT230" s="16" t="s">
        <v>135</v>
      </c>
      <c r="AU230" s="16" t="s">
        <v>81</v>
      </c>
      <c r="AY230" s="16" t="s">
        <v>133</v>
      </c>
      <c r="BE230" s="217">
        <f>IF(N230="základní",J230,0)</f>
        <v>0</v>
      </c>
      <c r="BF230" s="217">
        <f>IF(N230="snížená",J230,0)</f>
        <v>0</v>
      </c>
      <c r="BG230" s="217">
        <f>IF(N230="zákl. přenesená",J230,0)</f>
        <v>0</v>
      </c>
      <c r="BH230" s="217">
        <f>IF(N230="sníž. přenesená",J230,0)</f>
        <v>0</v>
      </c>
      <c r="BI230" s="217">
        <f>IF(N230="nulová",J230,0)</f>
        <v>0</v>
      </c>
      <c r="BJ230" s="16" t="s">
        <v>79</v>
      </c>
      <c r="BK230" s="217">
        <f>ROUND(I230*H230,2)</f>
        <v>0</v>
      </c>
      <c r="BL230" s="16" t="s">
        <v>140</v>
      </c>
      <c r="BM230" s="16" t="s">
        <v>1348</v>
      </c>
    </row>
    <row r="231" s="1" customFormat="1">
      <c r="B231" s="37"/>
      <c r="C231" s="38"/>
      <c r="D231" s="218" t="s">
        <v>142</v>
      </c>
      <c r="E231" s="38"/>
      <c r="F231" s="219" t="s">
        <v>1349</v>
      </c>
      <c r="G231" s="38"/>
      <c r="H231" s="38"/>
      <c r="I231" s="131"/>
      <c r="J231" s="38"/>
      <c r="K231" s="38"/>
      <c r="L231" s="42"/>
      <c r="M231" s="220"/>
      <c r="N231" s="78"/>
      <c r="O231" s="78"/>
      <c r="P231" s="78"/>
      <c r="Q231" s="78"/>
      <c r="R231" s="78"/>
      <c r="S231" s="78"/>
      <c r="T231" s="79"/>
      <c r="AT231" s="16" t="s">
        <v>142</v>
      </c>
      <c r="AU231" s="16" t="s">
        <v>81</v>
      </c>
    </row>
    <row r="232" s="11" customFormat="1">
      <c r="B232" s="221"/>
      <c r="C232" s="222"/>
      <c r="D232" s="218" t="s">
        <v>144</v>
      </c>
      <c r="E232" s="223" t="s">
        <v>1</v>
      </c>
      <c r="F232" s="224" t="s">
        <v>1241</v>
      </c>
      <c r="G232" s="222"/>
      <c r="H232" s="223" t="s">
        <v>1</v>
      </c>
      <c r="I232" s="225"/>
      <c r="J232" s="222"/>
      <c r="K232" s="222"/>
      <c r="L232" s="226"/>
      <c r="M232" s="227"/>
      <c r="N232" s="228"/>
      <c r="O232" s="228"/>
      <c r="P232" s="228"/>
      <c r="Q232" s="228"/>
      <c r="R232" s="228"/>
      <c r="S232" s="228"/>
      <c r="T232" s="229"/>
      <c r="AT232" s="230" t="s">
        <v>144</v>
      </c>
      <c r="AU232" s="230" t="s">
        <v>81</v>
      </c>
      <c r="AV232" s="11" t="s">
        <v>79</v>
      </c>
      <c r="AW232" s="11" t="s">
        <v>33</v>
      </c>
      <c r="AX232" s="11" t="s">
        <v>72</v>
      </c>
      <c r="AY232" s="230" t="s">
        <v>133</v>
      </c>
    </row>
    <row r="233" s="12" customFormat="1">
      <c r="B233" s="231"/>
      <c r="C233" s="232"/>
      <c r="D233" s="218" t="s">
        <v>144</v>
      </c>
      <c r="E233" s="233" t="s">
        <v>1</v>
      </c>
      <c r="F233" s="234" t="s">
        <v>1350</v>
      </c>
      <c r="G233" s="232"/>
      <c r="H233" s="235">
        <v>369.39999999999998</v>
      </c>
      <c r="I233" s="236"/>
      <c r="J233" s="232"/>
      <c r="K233" s="232"/>
      <c r="L233" s="237"/>
      <c r="M233" s="238"/>
      <c r="N233" s="239"/>
      <c r="O233" s="239"/>
      <c r="P233" s="239"/>
      <c r="Q233" s="239"/>
      <c r="R233" s="239"/>
      <c r="S233" s="239"/>
      <c r="T233" s="240"/>
      <c r="AT233" s="241" t="s">
        <v>144</v>
      </c>
      <c r="AU233" s="241" t="s">
        <v>81</v>
      </c>
      <c r="AV233" s="12" t="s">
        <v>81</v>
      </c>
      <c r="AW233" s="12" t="s">
        <v>33</v>
      </c>
      <c r="AX233" s="12" t="s">
        <v>72</v>
      </c>
      <c r="AY233" s="241" t="s">
        <v>133</v>
      </c>
    </row>
    <row r="234" s="11" customFormat="1">
      <c r="B234" s="221"/>
      <c r="C234" s="222"/>
      <c r="D234" s="218" t="s">
        <v>144</v>
      </c>
      <c r="E234" s="223" t="s">
        <v>1</v>
      </c>
      <c r="F234" s="224" t="s">
        <v>1351</v>
      </c>
      <c r="G234" s="222"/>
      <c r="H234" s="223" t="s">
        <v>1</v>
      </c>
      <c r="I234" s="225"/>
      <c r="J234" s="222"/>
      <c r="K234" s="222"/>
      <c r="L234" s="226"/>
      <c r="M234" s="227"/>
      <c r="N234" s="228"/>
      <c r="O234" s="228"/>
      <c r="P234" s="228"/>
      <c r="Q234" s="228"/>
      <c r="R234" s="228"/>
      <c r="S234" s="228"/>
      <c r="T234" s="229"/>
      <c r="AT234" s="230" t="s">
        <v>144</v>
      </c>
      <c r="AU234" s="230" t="s">
        <v>81</v>
      </c>
      <c r="AV234" s="11" t="s">
        <v>79</v>
      </c>
      <c r="AW234" s="11" t="s">
        <v>33</v>
      </c>
      <c r="AX234" s="11" t="s">
        <v>72</v>
      </c>
      <c r="AY234" s="230" t="s">
        <v>133</v>
      </c>
    </row>
    <row r="235" s="12" customFormat="1">
      <c r="B235" s="231"/>
      <c r="C235" s="232"/>
      <c r="D235" s="218" t="s">
        <v>144</v>
      </c>
      <c r="E235" s="233" t="s">
        <v>1</v>
      </c>
      <c r="F235" s="234" t="s">
        <v>1352</v>
      </c>
      <c r="G235" s="232"/>
      <c r="H235" s="235">
        <v>1108.2000000000001</v>
      </c>
      <c r="I235" s="236"/>
      <c r="J235" s="232"/>
      <c r="K235" s="232"/>
      <c r="L235" s="237"/>
      <c r="M235" s="238"/>
      <c r="N235" s="239"/>
      <c r="O235" s="239"/>
      <c r="P235" s="239"/>
      <c r="Q235" s="239"/>
      <c r="R235" s="239"/>
      <c r="S235" s="239"/>
      <c r="T235" s="240"/>
      <c r="AT235" s="241" t="s">
        <v>144</v>
      </c>
      <c r="AU235" s="241" t="s">
        <v>81</v>
      </c>
      <c r="AV235" s="12" t="s">
        <v>81</v>
      </c>
      <c r="AW235" s="12" t="s">
        <v>33</v>
      </c>
      <c r="AX235" s="12" t="s">
        <v>72</v>
      </c>
      <c r="AY235" s="241" t="s">
        <v>133</v>
      </c>
    </row>
    <row r="236" s="13" customFormat="1">
      <c r="B236" s="242"/>
      <c r="C236" s="243"/>
      <c r="D236" s="218" t="s">
        <v>144</v>
      </c>
      <c r="E236" s="244" t="s">
        <v>1</v>
      </c>
      <c r="F236" s="245" t="s">
        <v>149</v>
      </c>
      <c r="G236" s="243"/>
      <c r="H236" s="246">
        <v>1477.5999999999999</v>
      </c>
      <c r="I236" s="247"/>
      <c r="J236" s="243"/>
      <c r="K236" s="243"/>
      <c r="L236" s="248"/>
      <c r="M236" s="249"/>
      <c r="N236" s="250"/>
      <c r="O236" s="250"/>
      <c r="P236" s="250"/>
      <c r="Q236" s="250"/>
      <c r="R236" s="250"/>
      <c r="S236" s="250"/>
      <c r="T236" s="251"/>
      <c r="AT236" s="252" t="s">
        <v>144</v>
      </c>
      <c r="AU236" s="252" t="s">
        <v>81</v>
      </c>
      <c r="AV236" s="13" t="s">
        <v>140</v>
      </c>
      <c r="AW236" s="13" t="s">
        <v>33</v>
      </c>
      <c r="AX236" s="13" t="s">
        <v>79</v>
      </c>
      <c r="AY236" s="252" t="s">
        <v>133</v>
      </c>
    </row>
    <row r="237" s="1" customFormat="1" ht="16.5" customHeight="1">
      <c r="B237" s="37"/>
      <c r="C237" s="206" t="s">
        <v>440</v>
      </c>
      <c r="D237" s="206" t="s">
        <v>135</v>
      </c>
      <c r="E237" s="207" t="s">
        <v>1353</v>
      </c>
      <c r="F237" s="208" t="s">
        <v>1354</v>
      </c>
      <c r="G237" s="209" t="s">
        <v>138</v>
      </c>
      <c r="H237" s="210">
        <v>1477.5999999999999</v>
      </c>
      <c r="I237" s="211"/>
      <c r="J237" s="212">
        <f>ROUND(I237*H237,2)</f>
        <v>0</v>
      </c>
      <c r="K237" s="208" t="s">
        <v>139</v>
      </c>
      <c r="L237" s="42"/>
      <c r="M237" s="213" t="s">
        <v>1</v>
      </c>
      <c r="N237" s="214" t="s">
        <v>43</v>
      </c>
      <c r="O237" s="78"/>
      <c r="P237" s="215">
        <f>O237*H237</f>
        <v>0</v>
      </c>
      <c r="Q237" s="215">
        <v>0</v>
      </c>
      <c r="R237" s="215">
        <f>Q237*H237</f>
        <v>0</v>
      </c>
      <c r="S237" s="215">
        <v>0</v>
      </c>
      <c r="T237" s="216">
        <f>S237*H237</f>
        <v>0</v>
      </c>
      <c r="AR237" s="16" t="s">
        <v>140</v>
      </c>
      <c r="AT237" s="16" t="s">
        <v>135</v>
      </c>
      <c r="AU237" s="16" t="s">
        <v>81</v>
      </c>
      <c r="AY237" s="16" t="s">
        <v>133</v>
      </c>
      <c r="BE237" s="217">
        <f>IF(N237="základní",J237,0)</f>
        <v>0</v>
      </c>
      <c r="BF237" s="217">
        <f>IF(N237="snížená",J237,0)</f>
        <v>0</v>
      </c>
      <c r="BG237" s="217">
        <f>IF(N237="zákl. přenesená",J237,0)</f>
        <v>0</v>
      </c>
      <c r="BH237" s="217">
        <f>IF(N237="sníž. přenesená",J237,0)</f>
        <v>0</v>
      </c>
      <c r="BI237" s="217">
        <f>IF(N237="nulová",J237,0)</f>
        <v>0</v>
      </c>
      <c r="BJ237" s="16" t="s">
        <v>79</v>
      </c>
      <c r="BK237" s="217">
        <f>ROUND(I237*H237,2)</f>
        <v>0</v>
      </c>
      <c r="BL237" s="16" t="s">
        <v>140</v>
      </c>
      <c r="BM237" s="16" t="s">
        <v>1355</v>
      </c>
    </row>
    <row r="238" s="1" customFormat="1">
      <c r="B238" s="37"/>
      <c r="C238" s="38"/>
      <c r="D238" s="218" t="s">
        <v>142</v>
      </c>
      <c r="E238" s="38"/>
      <c r="F238" s="219" t="s">
        <v>1356</v>
      </c>
      <c r="G238" s="38"/>
      <c r="H238" s="38"/>
      <c r="I238" s="131"/>
      <c r="J238" s="38"/>
      <c r="K238" s="38"/>
      <c r="L238" s="42"/>
      <c r="M238" s="220"/>
      <c r="N238" s="78"/>
      <c r="O238" s="78"/>
      <c r="P238" s="78"/>
      <c r="Q238" s="78"/>
      <c r="R238" s="78"/>
      <c r="S238" s="78"/>
      <c r="T238" s="79"/>
      <c r="AT238" s="16" t="s">
        <v>142</v>
      </c>
      <c r="AU238" s="16" t="s">
        <v>81</v>
      </c>
    </row>
    <row r="239" s="11" customFormat="1">
      <c r="B239" s="221"/>
      <c r="C239" s="222"/>
      <c r="D239" s="218" t="s">
        <v>144</v>
      </c>
      <c r="E239" s="223" t="s">
        <v>1</v>
      </c>
      <c r="F239" s="224" t="s">
        <v>1241</v>
      </c>
      <c r="G239" s="222"/>
      <c r="H239" s="223" t="s">
        <v>1</v>
      </c>
      <c r="I239" s="225"/>
      <c r="J239" s="222"/>
      <c r="K239" s="222"/>
      <c r="L239" s="226"/>
      <c r="M239" s="227"/>
      <c r="N239" s="228"/>
      <c r="O239" s="228"/>
      <c r="P239" s="228"/>
      <c r="Q239" s="228"/>
      <c r="R239" s="228"/>
      <c r="S239" s="228"/>
      <c r="T239" s="229"/>
      <c r="AT239" s="230" t="s">
        <v>144</v>
      </c>
      <c r="AU239" s="230" t="s">
        <v>81</v>
      </c>
      <c r="AV239" s="11" t="s">
        <v>79</v>
      </c>
      <c r="AW239" s="11" t="s">
        <v>33</v>
      </c>
      <c r="AX239" s="11" t="s">
        <v>72</v>
      </c>
      <c r="AY239" s="230" t="s">
        <v>133</v>
      </c>
    </row>
    <row r="240" s="12" customFormat="1">
      <c r="B240" s="231"/>
      <c r="C240" s="232"/>
      <c r="D240" s="218" t="s">
        <v>144</v>
      </c>
      <c r="E240" s="233" t="s">
        <v>1</v>
      </c>
      <c r="F240" s="234" t="s">
        <v>1350</v>
      </c>
      <c r="G240" s="232"/>
      <c r="H240" s="235">
        <v>369.39999999999998</v>
      </c>
      <c r="I240" s="236"/>
      <c r="J240" s="232"/>
      <c r="K240" s="232"/>
      <c r="L240" s="237"/>
      <c r="M240" s="238"/>
      <c r="N240" s="239"/>
      <c r="O240" s="239"/>
      <c r="P240" s="239"/>
      <c r="Q240" s="239"/>
      <c r="R240" s="239"/>
      <c r="S240" s="239"/>
      <c r="T240" s="240"/>
      <c r="AT240" s="241" t="s">
        <v>144</v>
      </c>
      <c r="AU240" s="241" t="s">
        <v>81</v>
      </c>
      <c r="AV240" s="12" t="s">
        <v>81</v>
      </c>
      <c r="AW240" s="12" t="s">
        <v>33</v>
      </c>
      <c r="AX240" s="12" t="s">
        <v>72</v>
      </c>
      <c r="AY240" s="241" t="s">
        <v>133</v>
      </c>
    </row>
    <row r="241" s="11" customFormat="1">
      <c r="B241" s="221"/>
      <c r="C241" s="222"/>
      <c r="D241" s="218" t="s">
        <v>144</v>
      </c>
      <c r="E241" s="223" t="s">
        <v>1</v>
      </c>
      <c r="F241" s="224" t="s">
        <v>1351</v>
      </c>
      <c r="G241" s="222"/>
      <c r="H241" s="223" t="s">
        <v>1</v>
      </c>
      <c r="I241" s="225"/>
      <c r="J241" s="222"/>
      <c r="K241" s="222"/>
      <c r="L241" s="226"/>
      <c r="M241" s="227"/>
      <c r="N241" s="228"/>
      <c r="O241" s="228"/>
      <c r="P241" s="228"/>
      <c r="Q241" s="228"/>
      <c r="R241" s="228"/>
      <c r="S241" s="228"/>
      <c r="T241" s="229"/>
      <c r="AT241" s="230" t="s">
        <v>144</v>
      </c>
      <c r="AU241" s="230" t="s">
        <v>81</v>
      </c>
      <c r="AV241" s="11" t="s">
        <v>79</v>
      </c>
      <c r="AW241" s="11" t="s">
        <v>33</v>
      </c>
      <c r="AX241" s="11" t="s">
        <v>72</v>
      </c>
      <c r="AY241" s="230" t="s">
        <v>133</v>
      </c>
    </row>
    <row r="242" s="12" customFormat="1">
      <c r="B242" s="231"/>
      <c r="C242" s="232"/>
      <c r="D242" s="218" t="s">
        <v>144</v>
      </c>
      <c r="E242" s="233" t="s">
        <v>1</v>
      </c>
      <c r="F242" s="234" t="s">
        <v>1352</v>
      </c>
      <c r="G242" s="232"/>
      <c r="H242" s="235">
        <v>1108.2000000000001</v>
      </c>
      <c r="I242" s="236"/>
      <c r="J242" s="232"/>
      <c r="K242" s="232"/>
      <c r="L242" s="237"/>
      <c r="M242" s="238"/>
      <c r="N242" s="239"/>
      <c r="O242" s="239"/>
      <c r="P242" s="239"/>
      <c r="Q242" s="239"/>
      <c r="R242" s="239"/>
      <c r="S242" s="239"/>
      <c r="T242" s="240"/>
      <c r="AT242" s="241" t="s">
        <v>144</v>
      </c>
      <c r="AU242" s="241" t="s">
        <v>81</v>
      </c>
      <c r="AV242" s="12" t="s">
        <v>81</v>
      </c>
      <c r="AW242" s="12" t="s">
        <v>33</v>
      </c>
      <c r="AX242" s="12" t="s">
        <v>72</v>
      </c>
      <c r="AY242" s="241" t="s">
        <v>133</v>
      </c>
    </row>
    <row r="243" s="13" customFormat="1">
      <c r="B243" s="242"/>
      <c r="C243" s="243"/>
      <c r="D243" s="218" t="s">
        <v>144</v>
      </c>
      <c r="E243" s="244" t="s">
        <v>1</v>
      </c>
      <c r="F243" s="245" t="s">
        <v>149</v>
      </c>
      <c r="G243" s="243"/>
      <c r="H243" s="246">
        <v>1477.5999999999999</v>
      </c>
      <c r="I243" s="247"/>
      <c r="J243" s="243"/>
      <c r="K243" s="243"/>
      <c r="L243" s="248"/>
      <c r="M243" s="249"/>
      <c r="N243" s="250"/>
      <c r="O243" s="250"/>
      <c r="P243" s="250"/>
      <c r="Q243" s="250"/>
      <c r="R243" s="250"/>
      <c r="S243" s="250"/>
      <c r="T243" s="251"/>
      <c r="AT243" s="252" t="s">
        <v>144</v>
      </c>
      <c r="AU243" s="252" t="s">
        <v>81</v>
      </c>
      <c r="AV243" s="13" t="s">
        <v>140</v>
      </c>
      <c r="AW243" s="13" t="s">
        <v>33</v>
      </c>
      <c r="AX243" s="13" t="s">
        <v>79</v>
      </c>
      <c r="AY243" s="252" t="s">
        <v>133</v>
      </c>
    </row>
    <row r="244" s="1" customFormat="1" ht="16.5" customHeight="1">
      <c r="B244" s="37"/>
      <c r="C244" s="253" t="s">
        <v>445</v>
      </c>
      <c r="D244" s="253" t="s">
        <v>499</v>
      </c>
      <c r="E244" s="254" t="s">
        <v>1357</v>
      </c>
      <c r="F244" s="255" t="s">
        <v>1358</v>
      </c>
      <c r="G244" s="256" t="s">
        <v>544</v>
      </c>
      <c r="H244" s="257">
        <v>295.51999999999998</v>
      </c>
      <c r="I244" s="258"/>
      <c r="J244" s="259">
        <f>ROUND(I244*H244,2)</f>
        <v>0</v>
      </c>
      <c r="K244" s="255" t="s">
        <v>139</v>
      </c>
      <c r="L244" s="260"/>
      <c r="M244" s="261" t="s">
        <v>1</v>
      </c>
      <c r="N244" s="262" t="s">
        <v>43</v>
      </c>
      <c r="O244" s="78"/>
      <c r="P244" s="215">
        <f>O244*H244</f>
        <v>0</v>
      </c>
      <c r="Q244" s="215">
        <v>0.001</v>
      </c>
      <c r="R244" s="215">
        <f>Q244*H244</f>
        <v>0.29552</v>
      </c>
      <c r="S244" s="215">
        <v>0</v>
      </c>
      <c r="T244" s="216">
        <f>S244*H244</f>
        <v>0</v>
      </c>
      <c r="AR244" s="16" t="s">
        <v>188</v>
      </c>
      <c r="AT244" s="16" t="s">
        <v>499</v>
      </c>
      <c r="AU244" s="16" t="s">
        <v>81</v>
      </c>
      <c r="AY244" s="16" t="s">
        <v>133</v>
      </c>
      <c r="BE244" s="217">
        <f>IF(N244="základní",J244,0)</f>
        <v>0</v>
      </c>
      <c r="BF244" s="217">
        <f>IF(N244="snížená",J244,0)</f>
        <v>0</v>
      </c>
      <c r="BG244" s="217">
        <f>IF(N244="zákl. přenesená",J244,0)</f>
        <v>0</v>
      </c>
      <c r="BH244" s="217">
        <f>IF(N244="sníž. přenesená",J244,0)</f>
        <v>0</v>
      </c>
      <c r="BI244" s="217">
        <f>IF(N244="nulová",J244,0)</f>
        <v>0</v>
      </c>
      <c r="BJ244" s="16" t="s">
        <v>79</v>
      </c>
      <c r="BK244" s="217">
        <f>ROUND(I244*H244,2)</f>
        <v>0</v>
      </c>
      <c r="BL244" s="16" t="s">
        <v>140</v>
      </c>
      <c r="BM244" s="16" t="s">
        <v>1359</v>
      </c>
    </row>
    <row r="245" s="1" customFormat="1">
      <c r="B245" s="37"/>
      <c r="C245" s="38"/>
      <c r="D245" s="218" t="s">
        <v>142</v>
      </c>
      <c r="E245" s="38"/>
      <c r="F245" s="219" t="s">
        <v>1358</v>
      </c>
      <c r="G245" s="38"/>
      <c r="H245" s="38"/>
      <c r="I245" s="131"/>
      <c r="J245" s="38"/>
      <c r="K245" s="38"/>
      <c r="L245" s="42"/>
      <c r="M245" s="220"/>
      <c r="N245" s="78"/>
      <c r="O245" s="78"/>
      <c r="P245" s="78"/>
      <c r="Q245" s="78"/>
      <c r="R245" s="78"/>
      <c r="S245" s="78"/>
      <c r="T245" s="79"/>
      <c r="AT245" s="16" t="s">
        <v>142</v>
      </c>
      <c r="AU245" s="16" t="s">
        <v>81</v>
      </c>
    </row>
    <row r="246" s="12" customFormat="1">
      <c r="B246" s="231"/>
      <c r="C246" s="232"/>
      <c r="D246" s="218" t="s">
        <v>144</v>
      </c>
      <c r="E246" s="233" t="s">
        <v>1</v>
      </c>
      <c r="F246" s="234" t="s">
        <v>1360</v>
      </c>
      <c r="G246" s="232"/>
      <c r="H246" s="235">
        <v>295.51999999999998</v>
      </c>
      <c r="I246" s="236"/>
      <c r="J246" s="232"/>
      <c r="K246" s="232"/>
      <c r="L246" s="237"/>
      <c r="M246" s="238"/>
      <c r="N246" s="239"/>
      <c r="O246" s="239"/>
      <c r="P246" s="239"/>
      <c r="Q246" s="239"/>
      <c r="R246" s="239"/>
      <c r="S246" s="239"/>
      <c r="T246" s="240"/>
      <c r="AT246" s="241" t="s">
        <v>144</v>
      </c>
      <c r="AU246" s="241" t="s">
        <v>81</v>
      </c>
      <c r="AV246" s="12" t="s">
        <v>81</v>
      </c>
      <c r="AW246" s="12" t="s">
        <v>33</v>
      </c>
      <c r="AX246" s="12" t="s">
        <v>79</v>
      </c>
      <c r="AY246" s="241" t="s">
        <v>133</v>
      </c>
    </row>
    <row r="247" s="10" customFormat="1" ht="22.8" customHeight="1">
      <c r="B247" s="190"/>
      <c r="C247" s="191"/>
      <c r="D247" s="192" t="s">
        <v>71</v>
      </c>
      <c r="E247" s="204" t="s">
        <v>81</v>
      </c>
      <c r="F247" s="204" t="s">
        <v>552</v>
      </c>
      <c r="G247" s="191"/>
      <c r="H247" s="191"/>
      <c r="I247" s="194"/>
      <c r="J247" s="205">
        <f>BK247</f>
        <v>0</v>
      </c>
      <c r="K247" s="191"/>
      <c r="L247" s="196"/>
      <c r="M247" s="197"/>
      <c r="N247" s="198"/>
      <c r="O247" s="198"/>
      <c r="P247" s="199">
        <f>SUM(P248:P255)</f>
        <v>0</v>
      </c>
      <c r="Q247" s="198"/>
      <c r="R247" s="199">
        <f>SUM(R248:R255)</f>
        <v>87.433362999999986</v>
      </c>
      <c r="S247" s="198"/>
      <c r="T247" s="200">
        <f>SUM(T248:T255)</f>
        <v>0</v>
      </c>
      <c r="AR247" s="201" t="s">
        <v>79</v>
      </c>
      <c r="AT247" s="202" t="s">
        <v>71</v>
      </c>
      <c r="AU247" s="202" t="s">
        <v>79</v>
      </c>
      <c r="AY247" s="201" t="s">
        <v>133</v>
      </c>
      <c r="BK247" s="203">
        <f>SUM(BK248:BK255)</f>
        <v>0</v>
      </c>
    </row>
    <row r="248" s="1" customFormat="1" ht="16.5" customHeight="1">
      <c r="B248" s="37"/>
      <c r="C248" s="206" t="s">
        <v>450</v>
      </c>
      <c r="D248" s="206" t="s">
        <v>135</v>
      </c>
      <c r="E248" s="207" t="s">
        <v>1361</v>
      </c>
      <c r="F248" s="208" t="s">
        <v>1362</v>
      </c>
      <c r="G248" s="209" t="s">
        <v>636</v>
      </c>
      <c r="H248" s="210">
        <v>3</v>
      </c>
      <c r="I248" s="211"/>
      <c r="J248" s="212">
        <f>ROUND(I248*H248,2)</f>
        <v>0</v>
      </c>
      <c r="K248" s="208" t="s">
        <v>1</v>
      </c>
      <c r="L248" s="42"/>
      <c r="M248" s="213" t="s">
        <v>1</v>
      </c>
      <c r="N248" s="214" t="s">
        <v>43</v>
      </c>
      <c r="O248" s="78"/>
      <c r="P248" s="215">
        <f>O248*H248</f>
        <v>0</v>
      </c>
      <c r="Q248" s="215">
        <v>0</v>
      </c>
      <c r="R248" s="215">
        <f>Q248*H248</f>
        <v>0</v>
      </c>
      <c r="S248" s="215">
        <v>0</v>
      </c>
      <c r="T248" s="216">
        <f>S248*H248</f>
        <v>0</v>
      </c>
      <c r="AR248" s="16" t="s">
        <v>140</v>
      </c>
      <c r="AT248" s="16" t="s">
        <v>135</v>
      </c>
      <c r="AU248" s="16" t="s">
        <v>81</v>
      </c>
      <c r="AY248" s="16" t="s">
        <v>133</v>
      </c>
      <c r="BE248" s="217">
        <f>IF(N248="základní",J248,0)</f>
        <v>0</v>
      </c>
      <c r="BF248" s="217">
        <f>IF(N248="snížená",J248,0)</f>
        <v>0</v>
      </c>
      <c r="BG248" s="217">
        <f>IF(N248="zákl. přenesená",J248,0)</f>
        <v>0</v>
      </c>
      <c r="BH248" s="217">
        <f>IF(N248="sníž. přenesená",J248,0)</f>
        <v>0</v>
      </c>
      <c r="BI248" s="217">
        <f>IF(N248="nulová",J248,0)</f>
        <v>0</v>
      </c>
      <c r="BJ248" s="16" t="s">
        <v>79</v>
      </c>
      <c r="BK248" s="217">
        <f>ROUND(I248*H248,2)</f>
        <v>0</v>
      </c>
      <c r="BL248" s="16" t="s">
        <v>140</v>
      </c>
      <c r="BM248" s="16" t="s">
        <v>1363</v>
      </c>
    </row>
    <row r="249" s="1" customFormat="1">
      <c r="B249" s="37"/>
      <c r="C249" s="38"/>
      <c r="D249" s="218" t="s">
        <v>142</v>
      </c>
      <c r="E249" s="38"/>
      <c r="F249" s="219" t="s">
        <v>1364</v>
      </c>
      <c r="G249" s="38"/>
      <c r="H249" s="38"/>
      <c r="I249" s="131"/>
      <c r="J249" s="38"/>
      <c r="K249" s="38"/>
      <c r="L249" s="42"/>
      <c r="M249" s="220"/>
      <c r="N249" s="78"/>
      <c r="O249" s="78"/>
      <c r="P249" s="78"/>
      <c r="Q249" s="78"/>
      <c r="R249" s="78"/>
      <c r="S249" s="78"/>
      <c r="T249" s="79"/>
      <c r="AT249" s="16" t="s">
        <v>142</v>
      </c>
      <c r="AU249" s="16" t="s">
        <v>81</v>
      </c>
    </row>
    <row r="250" s="1" customFormat="1" ht="16.5" customHeight="1">
      <c r="B250" s="37"/>
      <c r="C250" s="206" t="s">
        <v>455</v>
      </c>
      <c r="D250" s="206" t="s">
        <v>135</v>
      </c>
      <c r="E250" s="207" t="s">
        <v>1365</v>
      </c>
      <c r="F250" s="208" t="s">
        <v>1366</v>
      </c>
      <c r="G250" s="209" t="s">
        <v>636</v>
      </c>
      <c r="H250" s="210">
        <v>3</v>
      </c>
      <c r="I250" s="211"/>
      <c r="J250" s="212">
        <f>ROUND(I250*H250,2)</f>
        <v>0</v>
      </c>
      <c r="K250" s="208" t="s">
        <v>1</v>
      </c>
      <c r="L250" s="42"/>
      <c r="M250" s="213" t="s">
        <v>1</v>
      </c>
      <c r="N250" s="214" t="s">
        <v>43</v>
      </c>
      <c r="O250" s="78"/>
      <c r="P250" s="215">
        <f>O250*H250</f>
        <v>0</v>
      </c>
      <c r="Q250" s="215">
        <v>0</v>
      </c>
      <c r="R250" s="215">
        <f>Q250*H250</f>
        <v>0</v>
      </c>
      <c r="S250" s="215">
        <v>0</v>
      </c>
      <c r="T250" s="216">
        <f>S250*H250</f>
        <v>0</v>
      </c>
      <c r="AR250" s="16" t="s">
        <v>140</v>
      </c>
      <c r="AT250" s="16" t="s">
        <v>135</v>
      </c>
      <c r="AU250" s="16" t="s">
        <v>81</v>
      </c>
      <c r="AY250" s="16" t="s">
        <v>133</v>
      </c>
      <c r="BE250" s="217">
        <f>IF(N250="základní",J250,0)</f>
        <v>0</v>
      </c>
      <c r="BF250" s="217">
        <f>IF(N250="snížená",J250,0)</f>
        <v>0</v>
      </c>
      <c r="BG250" s="217">
        <f>IF(N250="zákl. přenesená",J250,0)</f>
        <v>0</v>
      </c>
      <c r="BH250" s="217">
        <f>IF(N250="sníž. přenesená",J250,0)</f>
        <v>0</v>
      </c>
      <c r="BI250" s="217">
        <f>IF(N250="nulová",J250,0)</f>
        <v>0</v>
      </c>
      <c r="BJ250" s="16" t="s">
        <v>79</v>
      </c>
      <c r="BK250" s="217">
        <f>ROUND(I250*H250,2)</f>
        <v>0</v>
      </c>
      <c r="BL250" s="16" t="s">
        <v>140</v>
      </c>
      <c r="BM250" s="16" t="s">
        <v>1367</v>
      </c>
    </row>
    <row r="251" s="1" customFormat="1">
      <c r="B251" s="37"/>
      <c r="C251" s="38"/>
      <c r="D251" s="218" t="s">
        <v>142</v>
      </c>
      <c r="E251" s="38"/>
      <c r="F251" s="219" t="s">
        <v>1366</v>
      </c>
      <c r="G251" s="38"/>
      <c r="H251" s="38"/>
      <c r="I251" s="131"/>
      <c r="J251" s="38"/>
      <c r="K251" s="38"/>
      <c r="L251" s="42"/>
      <c r="M251" s="220"/>
      <c r="N251" s="78"/>
      <c r="O251" s="78"/>
      <c r="P251" s="78"/>
      <c r="Q251" s="78"/>
      <c r="R251" s="78"/>
      <c r="S251" s="78"/>
      <c r="T251" s="79"/>
      <c r="AT251" s="16" t="s">
        <v>142</v>
      </c>
      <c r="AU251" s="16" t="s">
        <v>81</v>
      </c>
    </row>
    <row r="252" s="1" customFormat="1" ht="16.5" customHeight="1">
      <c r="B252" s="37"/>
      <c r="C252" s="206" t="s">
        <v>460</v>
      </c>
      <c r="D252" s="206" t="s">
        <v>135</v>
      </c>
      <c r="E252" s="207" t="s">
        <v>554</v>
      </c>
      <c r="F252" s="208" t="s">
        <v>555</v>
      </c>
      <c r="G252" s="209" t="s">
        <v>196</v>
      </c>
      <c r="H252" s="210">
        <v>385.89999999999998</v>
      </c>
      <c r="I252" s="211"/>
      <c r="J252" s="212">
        <f>ROUND(I252*H252,2)</f>
        <v>0</v>
      </c>
      <c r="K252" s="208" t="s">
        <v>1</v>
      </c>
      <c r="L252" s="42"/>
      <c r="M252" s="213" t="s">
        <v>1</v>
      </c>
      <c r="N252" s="214" t="s">
        <v>43</v>
      </c>
      <c r="O252" s="78"/>
      <c r="P252" s="215">
        <f>O252*H252</f>
        <v>0</v>
      </c>
      <c r="Q252" s="215">
        <v>0.22656999999999999</v>
      </c>
      <c r="R252" s="215">
        <f>Q252*H252</f>
        <v>87.433362999999986</v>
      </c>
      <c r="S252" s="215">
        <v>0</v>
      </c>
      <c r="T252" s="216">
        <f>S252*H252</f>
        <v>0</v>
      </c>
      <c r="AR252" s="16" t="s">
        <v>140</v>
      </c>
      <c r="AT252" s="16" t="s">
        <v>135</v>
      </c>
      <c r="AU252" s="16" t="s">
        <v>81</v>
      </c>
      <c r="AY252" s="16" t="s">
        <v>133</v>
      </c>
      <c r="BE252" s="217">
        <f>IF(N252="základní",J252,0)</f>
        <v>0</v>
      </c>
      <c r="BF252" s="217">
        <f>IF(N252="snížená",J252,0)</f>
        <v>0</v>
      </c>
      <c r="BG252" s="217">
        <f>IF(N252="zákl. přenesená",J252,0)</f>
        <v>0</v>
      </c>
      <c r="BH252" s="217">
        <f>IF(N252="sníž. přenesená",J252,0)</f>
        <v>0</v>
      </c>
      <c r="BI252" s="217">
        <f>IF(N252="nulová",J252,0)</f>
        <v>0</v>
      </c>
      <c r="BJ252" s="16" t="s">
        <v>79</v>
      </c>
      <c r="BK252" s="217">
        <f>ROUND(I252*H252,2)</f>
        <v>0</v>
      </c>
      <c r="BL252" s="16" t="s">
        <v>140</v>
      </c>
      <c r="BM252" s="16" t="s">
        <v>1368</v>
      </c>
    </row>
    <row r="253" s="1" customFormat="1">
      <c r="B253" s="37"/>
      <c r="C253" s="38"/>
      <c r="D253" s="218" t="s">
        <v>142</v>
      </c>
      <c r="E253" s="38"/>
      <c r="F253" s="219" t="s">
        <v>557</v>
      </c>
      <c r="G253" s="38"/>
      <c r="H253" s="38"/>
      <c r="I253" s="131"/>
      <c r="J253" s="38"/>
      <c r="K253" s="38"/>
      <c r="L253" s="42"/>
      <c r="M253" s="220"/>
      <c r="N253" s="78"/>
      <c r="O253" s="78"/>
      <c r="P253" s="78"/>
      <c r="Q253" s="78"/>
      <c r="R253" s="78"/>
      <c r="S253" s="78"/>
      <c r="T253" s="79"/>
      <c r="AT253" s="16" t="s">
        <v>142</v>
      </c>
      <c r="AU253" s="16" t="s">
        <v>81</v>
      </c>
    </row>
    <row r="254" s="11" customFormat="1">
      <c r="B254" s="221"/>
      <c r="C254" s="222"/>
      <c r="D254" s="218" t="s">
        <v>144</v>
      </c>
      <c r="E254" s="223" t="s">
        <v>1</v>
      </c>
      <c r="F254" s="224" t="s">
        <v>558</v>
      </c>
      <c r="G254" s="222"/>
      <c r="H254" s="223" t="s">
        <v>1</v>
      </c>
      <c r="I254" s="225"/>
      <c r="J254" s="222"/>
      <c r="K254" s="222"/>
      <c r="L254" s="226"/>
      <c r="M254" s="227"/>
      <c r="N254" s="228"/>
      <c r="O254" s="228"/>
      <c r="P254" s="228"/>
      <c r="Q254" s="228"/>
      <c r="R254" s="228"/>
      <c r="S254" s="228"/>
      <c r="T254" s="229"/>
      <c r="AT254" s="230" t="s">
        <v>144</v>
      </c>
      <c r="AU254" s="230" t="s">
        <v>81</v>
      </c>
      <c r="AV254" s="11" t="s">
        <v>79</v>
      </c>
      <c r="AW254" s="11" t="s">
        <v>33</v>
      </c>
      <c r="AX254" s="11" t="s">
        <v>72</v>
      </c>
      <c r="AY254" s="230" t="s">
        <v>133</v>
      </c>
    </row>
    <row r="255" s="12" customFormat="1">
      <c r="B255" s="231"/>
      <c r="C255" s="232"/>
      <c r="D255" s="218" t="s">
        <v>144</v>
      </c>
      <c r="E255" s="233" t="s">
        <v>1</v>
      </c>
      <c r="F255" s="234" t="s">
        <v>1369</v>
      </c>
      <c r="G255" s="232"/>
      <c r="H255" s="235">
        <v>385.89999999999998</v>
      </c>
      <c r="I255" s="236"/>
      <c r="J255" s="232"/>
      <c r="K255" s="232"/>
      <c r="L255" s="237"/>
      <c r="M255" s="238"/>
      <c r="N255" s="239"/>
      <c r="O255" s="239"/>
      <c r="P255" s="239"/>
      <c r="Q255" s="239"/>
      <c r="R255" s="239"/>
      <c r="S255" s="239"/>
      <c r="T255" s="240"/>
      <c r="AT255" s="241" t="s">
        <v>144</v>
      </c>
      <c r="AU255" s="241" t="s">
        <v>81</v>
      </c>
      <c r="AV255" s="12" t="s">
        <v>81</v>
      </c>
      <c r="AW255" s="12" t="s">
        <v>33</v>
      </c>
      <c r="AX255" s="12" t="s">
        <v>79</v>
      </c>
      <c r="AY255" s="241" t="s">
        <v>133</v>
      </c>
    </row>
    <row r="256" s="10" customFormat="1" ht="22.8" customHeight="1">
      <c r="B256" s="190"/>
      <c r="C256" s="191"/>
      <c r="D256" s="192" t="s">
        <v>71</v>
      </c>
      <c r="E256" s="204" t="s">
        <v>140</v>
      </c>
      <c r="F256" s="204" t="s">
        <v>560</v>
      </c>
      <c r="G256" s="191"/>
      <c r="H256" s="191"/>
      <c r="I256" s="194"/>
      <c r="J256" s="205">
        <f>BK256</f>
        <v>0</v>
      </c>
      <c r="K256" s="191"/>
      <c r="L256" s="196"/>
      <c r="M256" s="197"/>
      <c r="N256" s="198"/>
      <c r="O256" s="198"/>
      <c r="P256" s="199">
        <f>SUM(P257:P262)</f>
        <v>0</v>
      </c>
      <c r="Q256" s="198"/>
      <c r="R256" s="199">
        <f>SUM(R257:R262)</f>
        <v>74.779953499999991</v>
      </c>
      <c r="S256" s="198"/>
      <c r="T256" s="200">
        <f>SUM(T257:T262)</f>
        <v>0</v>
      </c>
      <c r="AR256" s="201" t="s">
        <v>79</v>
      </c>
      <c r="AT256" s="202" t="s">
        <v>71</v>
      </c>
      <c r="AU256" s="202" t="s">
        <v>79</v>
      </c>
      <c r="AY256" s="201" t="s">
        <v>133</v>
      </c>
      <c r="BK256" s="203">
        <f>SUM(BK257:BK262)</f>
        <v>0</v>
      </c>
    </row>
    <row r="257" s="1" customFormat="1" ht="16.5" customHeight="1">
      <c r="B257" s="37"/>
      <c r="C257" s="206" t="s">
        <v>465</v>
      </c>
      <c r="D257" s="206" t="s">
        <v>135</v>
      </c>
      <c r="E257" s="207" t="s">
        <v>562</v>
      </c>
      <c r="F257" s="208" t="s">
        <v>563</v>
      </c>
      <c r="G257" s="209" t="s">
        <v>211</v>
      </c>
      <c r="H257" s="210">
        <v>39.549999999999997</v>
      </c>
      <c r="I257" s="211"/>
      <c r="J257" s="212">
        <f>ROUND(I257*H257,2)</f>
        <v>0</v>
      </c>
      <c r="K257" s="208" t="s">
        <v>139</v>
      </c>
      <c r="L257" s="42"/>
      <c r="M257" s="213" t="s">
        <v>1</v>
      </c>
      <c r="N257" s="214" t="s">
        <v>43</v>
      </c>
      <c r="O257" s="78"/>
      <c r="P257" s="215">
        <f>O257*H257</f>
        <v>0</v>
      </c>
      <c r="Q257" s="215">
        <v>1.8907700000000001</v>
      </c>
      <c r="R257" s="215">
        <f>Q257*H257</f>
        <v>74.779953499999991</v>
      </c>
      <c r="S257" s="215">
        <v>0</v>
      </c>
      <c r="T257" s="216">
        <f>S257*H257</f>
        <v>0</v>
      </c>
      <c r="AR257" s="16" t="s">
        <v>140</v>
      </c>
      <c r="AT257" s="16" t="s">
        <v>135</v>
      </c>
      <c r="AU257" s="16" t="s">
        <v>81</v>
      </c>
      <c r="AY257" s="16" t="s">
        <v>133</v>
      </c>
      <c r="BE257" s="217">
        <f>IF(N257="základní",J257,0)</f>
        <v>0</v>
      </c>
      <c r="BF257" s="217">
        <f>IF(N257="snížená",J257,0)</f>
        <v>0</v>
      </c>
      <c r="BG257" s="217">
        <f>IF(N257="zákl. přenesená",J257,0)</f>
        <v>0</v>
      </c>
      <c r="BH257" s="217">
        <f>IF(N257="sníž. přenesená",J257,0)</f>
        <v>0</v>
      </c>
      <c r="BI257" s="217">
        <f>IF(N257="nulová",J257,0)</f>
        <v>0</v>
      </c>
      <c r="BJ257" s="16" t="s">
        <v>79</v>
      </c>
      <c r="BK257" s="217">
        <f>ROUND(I257*H257,2)</f>
        <v>0</v>
      </c>
      <c r="BL257" s="16" t="s">
        <v>140</v>
      </c>
      <c r="BM257" s="16" t="s">
        <v>1370</v>
      </c>
    </row>
    <row r="258" s="1" customFormat="1">
      <c r="B258" s="37"/>
      <c r="C258" s="38"/>
      <c r="D258" s="218" t="s">
        <v>142</v>
      </c>
      <c r="E258" s="38"/>
      <c r="F258" s="219" t="s">
        <v>563</v>
      </c>
      <c r="G258" s="38"/>
      <c r="H258" s="38"/>
      <c r="I258" s="131"/>
      <c r="J258" s="38"/>
      <c r="K258" s="38"/>
      <c r="L258" s="42"/>
      <c r="M258" s="220"/>
      <c r="N258" s="78"/>
      <c r="O258" s="78"/>
      <c r="P258" s="78"/>
      <c r="Q258" s="78"/>
      <c r="R258" s="78"/>
      <c r="S258" s="78"/>
      <c r="T258" s="79"/>
      <c r="AT258" s="16" t="s">
        <v>142</v>
      </c>
      <c r="AU258" s="16" t="s">
        <v>81</v>
      </c>
    </row>
    <row r="259" s="12" customFormat="1">
      <c r="B259" s="231"/>
      <c r="C259" s="232"/>
      <c r="D259" s="218" t="s">
        <v>144</v>
      </c>
      <c r="E259" s="233" t="s">
        <v>1</v>
      </c>
      <c r="F259" s="234" t="s">
        <v>1371</v>
      </c>
      <c r="G259" s="232"/>
      <c r="H259" s="235">
        <v>0.94999999999999996</v>
      </c>
      <c r="I259" s="236"/>
      <c r="J259" s="232"/>
      <c r="K259" s="232"/>
      <c r="L259" s="237"/>
      <c r="M259" s="238"/>
      <c r="N259" s="239"/>
      <c r="O259" s="239"/>
      <c r="P259" s="239"/>
      <c r="Q259" s="239"/>
      <c r="R259" s="239"/>
      <c r="S259" s="239"/>
      <c r="T259" s="240"/>
      <c r="AT259" s="241" t="s">
        <v>144</v>
      </c>
      <c r="AU259" s="241" t="s">
        <v>81</v>
      </c>
      <c r="AV259" s="12" t="s">
        <v>81</v>
      </c>
      <c r="AW259" s="12" t="s">
        <v>33</v>
      </c>
      <c r="AX259" s="12" t="s">
        <v>72</v>
      </c>
      <c r="AY259" s="241" t="s">
        <v>133</v>
      </c>
    </row>
    <row r="260" s="12" customFormat="1">
      <c r="B260" s="231"/>
      <c r="C260" s="232"/>
      <c r="D260" s="218" t="s">
        <v>144</v>
      </c>
      <c r="E260" s="233" t="s">
        <v>1</v>
      </c>
      <c r="F260" s="234" t="s">
        <v>1268</v>
      </c>
      <c r="G260" s="232"/>
      <c r="H260" s="235">
        <v>36.939999999999998</v>
      </c>
      <c r="I260" s="236"/>
      <c r="J260" s="232"/>
      <c r="K260" s="232"/>
      <c r="L260" s="237"/>
      <c r="M260" s="238"/>
      <c r="N260" s="239"/>
      <c r="O260" s="239"/>
      <c r="P260" s="239"/>
      <c r="Q260" s="239"/>
      <c r="R260" s="239"/>
      <c r="S260" s="239"/>
      <c r="T260" s="240"/>
      <c r="AT260" s="241" t="s">
        <v>144</v>
      </c>
      <c r="AU260" s="241" t="s">
        <v>81</v>
      </c>
      <c r="AV260" s="12" t="s">
        <v>81</v>
      </c>
      <c r="AW260" s="12" t="s">
        <v>33</v>
      </c>
      <c r="AX260" s="12" t="s">
        <v>72</v>
      </c>
      <c r="AY260" s="241" t="s">
        <v>133</v>
      </c>
    </row>
    <row r="261" s="12" customFormat="1">
      <c r="B261" s="231"/>
      <c r="C261" s="232"/>
      <c r="D261" s="218" t="s">
        <v>144</v>
      </c>
      <c r="E261" s="233" t="s">
        <v>1</v>
      </c>
      <c r="F261" s="234" t="s">
        <v>1372</v>
      </c>
      <c r="G261" s="232"/>
      <c r="H261" s="235">
        <v>0.95999999999999996</v>
      </c>
      <c r="I261" s="236"/>
      <c r="J261" s="232"/>
      <c r="K261" s="232"/>
      <c r="L261" s="237"/>
      <c r="M261" s="238"/>
      <c r="N261" s="239"/>
      <c r="O261" s="239"/>
      <c r="P261" s="239"/>
      <c r="Q261" s="239"/>
      <c r="R261" s="239"/>
      <c r="S261" s="239"/>
      <c r="T261" s="240"/>
      <c r="AT261" s="241" t="s">
        <v>144</v>
      </c>
      <c r="AU261" s="241" t="s">
        <v>81</v>
      </c>
      <c r="AV261" s="12" t="s">
        <v>81</v>
      </c>
      <c r="AW261" s="12" t="s">
        <v>33</v>
      </c>
      <c r="AX261" s="12" t="s">
        <v>72</v>
      </c>
      <c r="AY261" s="241" t="s">
        <v>133</v>
      </c>
    </row>
    <row r="262" s="12" customFormat="1">
      <c r="B262" s="231"/>
      <c r="C262" s="232"/>
      <c r="D262" s="218" t="s">
        <v>144</v>
      </c>
      <c r="E262" s="233" t="s">
        <v>1</v>
      </c>
      <c r="F262" s="234" t="s">
        <v>1373</v>
      </c>
      <c r="G262" s="232"/>
      <c r="H262" s="235">
        <v>0.69999999999999996</v>
      </c>
      <c r="I262" s="236"/>
      <c r="J262" s="232"/>
      <c r="K262" s="232"/>
      <c r="L262" s="237"/>
      <c r="M262" s="238"/>
      <c r="N262" s="239"/>
      <c r="O262" s="239"/>
      <c r="P262" s="239"/>
      <c r="Q262" s="239"/>
      <c r="R262" s="239"/>
      <c r="S262" s="239"/>
      <c r="T262" s="240"/>
      <c r="AT262" s="241" t="s">
        <v>144</v>
      </c>
      <c r="AU262" s="241" t="s">
        <v>81</v>
      </c>
      <c r="AV262" s="12" t="s">
        <v>81</v>
      </c>
      <c r="AW262" s="12" t="s">
        <v>33</v>
      </c>
      <c r="AX262" s="12" t="s">
        <v>72</v>
      </c>
      <c r="AY262" s="241" t="s">
        <v>133</v>
      </c>
    </row>
    <row r="263" s="10" customFormat="1" ht="22.8" customHeight="1">
      <c r="B263" s="190"/>
      <c r="C263" s="191"/>
      <c r="D263" s="192" t="s">
        <v>71</v>
      </c>
      <c r="E263" s="204" t="s">
        <v>172</v>
      </c>
      <c r="F263" s="204" t="s">
        <v>589</v>
      </c>
      <c r="G263" s="191"/>
      <c r="H263" s="191"/>
      <c r="I263" s="194"/>
      <c r="J263" s="205">
        <f>BK263</f>
        <v>0</v>
      </c>
      <c r="K263" s="191"/>
      <c r="L263" s="196"/>
      <c r="M263" s="197"/>
      <c r="N263" s="198"/>
      <c r="O263" s="198"/>
      <c r="P263" s="199">
        <f>SUM(P264:P305)</f>
        <v>0</v>
      </c>
      <c r="Q263" s="198"/>
      <c r="R263" s="199">
        <f>SUM(R264:R305)</f>
        <v>4.7541349999999998</v>
      </c>
      <c r="S263" s="198"/>
      <c r="T263" s="200">
        <f>SUM(T264:T305)</f>
        <v>0</v>
      </c>
      <c r="AR263" s="201" t="s">
        <v>79</v>
      </c>
      <c r="AT263" s="202" t="s">
        <v>71</v>
      </c>
      <c r="AU263" s="202" t="s">
        <v>79</v>
      </c>
      <c r="AY263" s="201" t="s">
        <v>133</v>
      </c>
      <c r="BK263" s="203">
        <f>SUM(BK264:BK305)</f>
        <v>0</v>
      </c>
    </row>
    <row r="264" s="1" customFormat="1" ht="16.5" customHeight="1">
      <c r="B264" s="37"/>
      <c r="C264" s="206" t="s">
        <v>470</v>
      </c>
      <c r="D264" s="206" t="s">
        <v>135</v>
      </c>
      <c r="E264" s="207" t="s">
        <v>1374</v>
      </c>
      <c r="F264" s="208" t="s">
        <v>1375</v>
      </c>
      <c r="G264" s="209" t="s">
        <v>138</v>
      </c>
      <c r="H264" s="210">
        <v>9.5</v>
      </c>
      <c r="I264" s="211"/>
      <c r="J264" s="212">
        <f>ROUND(I264*H264,2)</f>
        <v>0</v>
      </c>
      <c r="K264" s="208" t="s">
        <v>139</v>
      </c>
      <c r="L264" s="42"/>
      <c r="M264" s="213" t="s">
        <v>1</v>
      </c>
      <c r="N264" s="214" t="s">
        <v>43</v>
      </c>
      <c r="O264" s="78"/>
      <c r="P264" s="215">
        <f>O264*H264</f>
        <v>0</v>
      </c>
      <c r="Q264" s="215">
        <v>0</v>
      </c>
      <c r="R264" s="215">
        <f>Q264*H264</f>
        <v>0</v>
      </c>
      <c r="S264" s="215">
        <v>0</v>
      </c>
      <c r="T264" s="216">
        <f>S264*H264</f>
        <v>0</v>
      </c>
      <c r="AR264" s="16" t="s">
        <v>140</v>
      </c>
      <c r="AT264" s="16" t="s">
        <v>135</v>
      </c>
      <c r="AU264" s="16" t="s">
        <v>81</v>
      </c>
      <c r="AY264" s="16" t="s">
        <v>133</v>
      </c>
      <c r="BE264" s="217">
        <f>IF(N264="základní",J264,0)</f>
        <v>0</v>
      </c>
      <c r="BF264" s="217">
        <f>IF(N264="snížená",J264,0)</f>
        <v>0</v>
      </c>
      <c r="BG264" s="217">
        <f>IF(N264="zákl. přenesená",J264,0)</f>
        <v>0</v>
      </c>
      <c r="BH264" s="217">
        <f>IF(N264="sníž. přenesená",J264,0)</f>
        <v>0</v>
      </c>
      <c r="BI264" s="217">
        <f>IF(N264="nulová",J264,0)</f>
        <v>0</v>
      </c>
      <c r="BJ264" s="16" t="s">
        <v>79</v>
      </c>
      <c r="BK264" s="217">
        <f>ROUND(I264*H264,2)</f>
        <v>0</v>
      </c>
      <c r="BL264" s="16" t="s">
        <v>140</v>
      </c>
      <c r="BM264" s="16" t="s">
        <v>1376</v>
      </c>
    </row>
    <row r="265" s="1" customFormat="1">
      <c r="B265" s="37"/>
      <c r="C265" s="38"/>
      <c r="D265" s="218" t="s">
        <v>142</v>
      </c>
      <c r="E265" s="38"/>
      <c r="F265" s="219" t="s">
        <v>1377</v>
      </c>
      <c r="G265" s="38"/>
      <c r="H265" s="38"/>
      <c r="I265" s="131"/>
      <c r="J265" s="38"/>
      <c r="K265" s="38"/>
      <c r="L265" s="42"/>
      <c r="M265" s="220"/>
      <c r="N265" s="78"/>
      <c r="O265" s="78"/>
      <c r="P265" s="78"/>
      <c r="Q265" s="78"/>
      <c r="R265" s="78"/>
      <c r="S265" s="78"/>
      <c r="T265" s="79"/>
      <c r="AT265" s="16" t="s">
        <v>142</v>
      </c>
      <c r="AU265" s="16" t="s">
        <v>81</v>
      </c>
    </row>
    <row r="266" s="11" customFormat="1">
      <c r="B266" s="221"/>
      <c r="C266" s="222"/>
      <c r="D266" s="218" t="s">
        <v>144</v>
      </c>
      <c r="E266" s="223" t="s">
        <v>1</v>
      </c>
      <c r="F266" s="224" t="s">
        <v>1241</v>
      </c>
      <c r="G266" s="222"/>
      <c r="H266" s="223" t="s">
        <v>1</v>
      </c>
      <c r="I266" s="225"/>
      <c r="J266" s="222"/>
      <c r="K266" s="222"/>
      <c r="L266" s="226"/>
      <c r="M266" s="227"/>
      <c r="N266" s="228"/>
      <c r="O266" s="228"/>
      <c r="P266" s="228"/>
      <c r="Q266" s="228"/>
      <c r="R266" s="228"/>
      <c r="S266" s="228"/>
      <c r="T266" s="229"/>
      <c r="AT266" s="230" t="s">
        <v>144</v>
      </c>
      <c r="AU266" s="230" t="s">
        <v>81</v>
      </c>
      <c r="AV266" s="11" t="s">
        <v>79</v>
      </c>
      <c r="AW266" s="11" t="s">
        <v>33</v>
      </c>
      <c r="AX266" s="11" t="s">
        <v>72</v>
      </c>
      <c r="AY266" s="230" t="s">
        <v>133</v>
      </c>
    </row>
    <row r="267" s="12" customFormat="1">
      <c r="B267" s="231"/>
      <c r="C267" s="232"/>
      <c r="D267" s="218" t="s">
        <v>144</v>
      </c>
      <c r="E267" s="233" t="s">
        <v>1</v>
      </c>
      <c r="F267" s="234" t="s">
        <v>1243</v>
      </c>
      <c r="G267" s="232"/>
      <c r="H267" s="235">
        <v>9.5</v>
      </c>
      <c r="I267" s="236"/>
      <c r="J267" s="232"/>
      <c r="K267" s="232"/>
      <c r="L267" s="237"/>
      <c r="M267" s="238"/>
      <c r="N267" s="239"/>
      <c r="O267" s="239"/>
      <c r="P267" s="239"/>
      <c r="Q267" s="239"/>
      <c r="R267" s="239"/>
      <c r="S267" s="239"/>
      <c r="T267" s="240"/>
      <c r="AT267" s="241" t="s">
        <v>144</v>
      </c>
      <c r="AU267" s="241" t="s">
        <v>81</v>
      </c>
      <c r="AV267" s="12" t="s">
        <v>81</v>
      </c>
      <c r="AW267" s="12" t="s">
        <v>33</v>
      </c>
      <c r="AX267" s="12" t="s">
        <v>79</v>
      </c>
      <c r="AY267" s="241" t="s">
        <v>133</v>
      </c>
    </row>
    <row r="268" s="1" customFormat="1" ht="16.5" customHeight="1">
      <c r="B268" s="37"/>
      <c r="C268" s="206" t="s">
        <v>475</v>
      </c>
      <c r="D268" s="206" t="s">
        <v>135</v>
      </c>
      <c r="E268" s="207" t="s">
        <v>1157</v>
      </c>
      <c r="F268" s="208" t="s">
        <v>1158</v>
      </c>
      <c r="G268" s="209" t="s">
        <v>138</v>
      </c>
      <c r="H268" s="210">
        <v>0.82499999999999996</v>
      </c>
      <c r="I268" s="211"/>
      <c r="J268" s="212">
        <f>ROUND(I268*H268,2)</f>
        <v>0</v>
      </c>
      <c r="K268" s="208" t="s">
        <v>139</v>
      </c>
      <c r="L268" s="42"/>
      <c r="M268" s="213" t="s">
        <v>1</v>
      </c>
      <c r="N268" s="214" t="s">
        <v>43</v>
      </c>
      <c r="O268" s="78"/>
      <c r="P268" s="215">
        <f>O268*H268</f>
        <v>0</v>
      </c>
      <c r="Q268" s="215">
        <v>0</v>
      </c>
      <c r="R268" s="215">
        <f>Q268*H268</f>
        <v>0</v>
      </c>
      <c r="S268" s="215">
        <v>0</v>
      </c>
      <c r="T268" s="216">
        <f>S268*H268</f>
        <v>0</v>
      </c>
      <c r="AR268" s="16" t="s">
        <v>140</v>
      </c>
      <c r="AT268" s="16" t="s">
        <v>135</v>
      </c>
      <c r="AU268" s="16" t="s">
        <v>81</v>
      </c>
      <c r="AY268" s="16" t="s">
        <v>133</v>
      </c>
      <c r="BE268" s="217">
        <f>IF(N268="základní",J268,0)</f>
        <v>0</v>
      </c>
      <c r="BF268" s="217">
        <f>IF(N268="snížená",J268,0)</f>
        <v>0</v>
      </c>
      <c r="BG268" s="217">
        <f>IF(N268="zákl. přenesená",J268,0)</f>
        <v>0</v>
      </c>
      <c r="BH268" s="217">
        <f>IF(N268="sníž. přenesená",J268,0)</f>
        <v>0</v>
      </c>
      <c r="BI268" s="217">
        <f>IF(N268="nulová",J268,0)</f>
        <v>0</v>
      </c>
      <c r="BJ268" s="16" t="s">
        <v>79</v>
      </c>
      <c r="BK268" s="217">
        <f>ROUND(I268*H268,2)</f>
        <v>0</v>
      </c>
      <c r="BL268" s="16" t="s">
        <v>140</v>
      </c>
      <c r="BM268" s="16" t="s">
        <v>1378</v>
      </c>
    </row>
    <row r="269" s="1" customFormat="1">
      <c r="B269" s="37"/>
      <c r="C269" s="38"/>
      <c r="D269" s="218" t="s">
        <v>142</v>
      </c>
      <c r="E269" s="38"/>
      <c r="F269" s="219" t="s">
        <v>1379</v>
      </c>
      <c r="G269" s="38"/>
      <c r="H269" s="38"/>
      <c r="I269" s="131"/>
      <c r="J269" s="38"/>
      <c r="K269" s="38"/>
      <c r="L269" s="42"/>
      <c r="M269" s="220"/>
      <c r="N269" s="78"/>
      <c r="O269" s="78"/>
      <c r="P269" s="78"/>
      <c r="Q269" s="78"/>
      <c r="R269" s="78"/>
      <c r="S269" s="78"/>
      <c r="T269" s="79"/>
      <c r="AT269" s="16" t="s">
        <v>142</v>
      </c>
      <c r="AU269" s="16" t="s">
        <v>81</v>
      </c>
    </row>
    <row r="270" s="11" customFormat="1">
      <c r="B270" s="221"/>
      <c r="C270" s="222"/>
      <c r="D270" s="218" t="s">
        <v>144</v>
      </c>
      <c r="E270" s="223" t="s">
        <v>1</v>
      </c>
      <c r="F270" s="224" t="s">
        <v>1380</v>
      </c>
      <c r="G270" s="222"/>
      <c r="H270" s="223" t="s">
        <v>1</v>
      </c>
      <c r="I270" s="225"/>
      <c r="J270" s="222"/>
      <c r="K270" s="222"/>
      <c r="L270" s="226"/>
      <c r="M270" s="227"/>
      <c r="N270" s="228"/>
      <c r="O270" s="228"/>
      <c r="P270" s="228"/>
      <c r="Q270" s="228"/>
      <c r="R270" s="228"/>
      <c r="S270" s="228"/>
      <c r="T270" s="229"/>
      <c r="AT270" s="230" t="s">
        <v>144</v>
      </c>
      <c r="AU270" s="230" t="s">
        <v>81</v>
      </c>
      <c r="AV270" s="11" t="s">
        <v>79</v>
      </c>
      <c r="AW270" s="11" t="s">
        <v>33</v>
      </c>
      <c r="AX270" s="11" t="s">
        <v>72</v>
      </c>
      <c r="AY270" s="230" t="s">
        <v>133</v>
      </c>
    </row>
    <row r="271" s="12" customFormat="1">
      <c r="B271" s="231"/>
      <c r="C271" s="232"/>
      <c r="D271" s="218" t="s">
        <v>144</v>
      </c>
      <c r="E271" s="233" t="s">
        <v>1</v>
      </c>
      <c r="F271" s="234" t="s">
        <v>1381</v>
      </c>
      <c r="G271" s="232"/>
      <c r="H271" s="235">
        <v>0.22500000000000001</v>
      </c>
      <c r="I271" s="236"/>
      <c r="J271" s="232"/>
      <c r="K271" s="232"/>
      <c r="L271" s="237"/>
      <c r="M271" s="238"/>
      <c r="N271" s="239"/>
      <c r="O271" s="239"/>
      <c r="P271" s="239"/>
      <c r="Q271" s="239"/>
      <c r="R271" s="239"/>
      <c r="S271" s="239"/>
      <c r="T271" s="240"/>
      <c r="AT271" s="241" t="s">
        <v>144</v>
      </c>
      <c r="AU271" s="241" t="s">
        <v>81</v>
      </c>
      <c r="AV271" s="12" t="s">
        <v>81</v>
      </c>
      <c r="AW271" s="12" t="s">
        <v>33</v>
      </c>
      <c r="AX271" s="12" t="s">
        <v>72</v>
      </c>
      <c r="AY271" s="241" t="s">
        <v>133</v>
      </c>
    </row>
    <row r="272" s="11" customFormat="1">
      <c r="B272" s="221"/>
      <c r="C272" s="222"/>
      <c r="D272" s="218" t="s">
        <v>144</v>
      </c>
      <c r="E272" s="223" t="s">
        <v>1</v>
      </c>
      <c r="F272" s="224" t="s">
        <v>1382</v>
      </c>
      <c r="G272" s="222"/>
      <c r="H272" s="223" t="s">
        <v>1</v>
      </c>
      <c r="I272" s="225"/>
      <c r="J272" s="222"/>
      <c r="K272" s="222"/>
      <c r="L272" s="226"/>
      <c r="M272" s="227"/>
      <c r="N272" s="228"/>
      <c r="O272" s="228"/>
      <c r="P272" s="228"/>
      <c r="Q272" s="228"/>
      <c r="R272" s="228"/>
      <c r="S272" s="228"/>
      <c r="T272" s="229"/>
      <c r="AT272" s="230" t="s">
        <v>144</v>
      </c>
      <c r="AU272" s="230" t="s">
        <v>81</v>
      </c>
      <c r="AV272" s="11" t="s">
        <v>79</v>
      </c>
      <c r="AW272" s="11" t="s">
        <v>33</v>
      </c>
      <c r="AX272" s="11" t="s">
        <v>72</v>
      </c>
      <c r="AY272" s="230" t="s">
        <v>133</v>
      </c>
    </row>
    <row r="273" s="12" customFormat="1">
      <c r="B273" s="231"/>
      <c r="C273" s="232"/>
      <c r="D273" s="218" t="s">
        <v>144</v>
      </c>
      <c r="E273" s="233" t="s">
        <v>1</v>
      </c>
      <c r="F273" s="234" t="s">
        <v>1383</v>
      </c>
      <c r="G273" s="232"/>
      <c r="H273" s="235">
        <v>0.59999999999999998</v>
      </c>
      <c r="I273" s="236"/>
      <c r="J273" s="232"/>
      <c r="K273" s="232"/>
      <c r="L273" s="237"/>
      <c r="M273" s="238"/>
      <c r="N273" s="239"/>
      <c r="O273" s="239"/>
      <c r="P273" s="239"/>
      <c r="Q273" s="239"/>
      <c r="R273" s="239"/>
      <c r="S273" s="239"/>
      <c r="T273" s="240"/>
      <c r="AT273" s="241" t="s">
        <v>144</v>
      </c>
      <c r="AU273" s="241" t="s">
        <v>81</v>
      </c>
      <c r="AV273" s="12" t="s">
        <v>81</v>
      </c>
      <c r="AW273" s="12" t="s">
        <v>33</v>
      </c>
      <c r="AX273" s="12" t="s">
        <v>72</v>
      </c>
      <c r="AY273" s="241" t="s">
        <v>133</v>
      </c>
    </row>
    <row r="274" s="13" customFormat="1">
      <c r="B274" s="242"/>
      <c r="C274" s="243"/>
      <c r="D274" s="218" t="s">
        <v>144</v>
      </c>
      <c r="E274" s="244" t="s">
        <v>1</v>
      </c>
      <c r="F274" s="245" t="s">
        <v>149</v>
      </c>
      <c r="G274" s="243"/>
      <c r="H274" s="246">
        <v>0.82499999999999996</v>
      </c>
      <c r="I274" s="247"/>
      <c r="J274" s="243"/>
      <c r="K274" s="243"/>
      <c r="L274" s="248"/>
      <c r="M274" s="249"/>
      <c r="N274" s="250"/>
      <c r="O274" s="250"/>
      <c r="P274" s="250"/>
      <c r="Q274" s="250"/>
      <c r="R274" s="250"/>
      <c r="S274" s="250"/>
      <c r="T274" s="251"/>
      <c r="AT274" s="252" t="s">
        <v>144</v>
      </c>
      <c r="AU274" s="252" t="s">
        <v>81</v>
      </c>
      <c r="AV274" s="13" t="s">
        <v>140</v>
      </c>
      <c r="AW274" s="13" t="s">
        <v>33</v>
      </c>
      <c r="AX274" s="13" t="s">
        <v>79</v>
      </c>
      <c r="AY274" s="252" t="s">
        <v>133</v>
      </c>
    </row>
    <row r="275" s="1" customFormat="1" ht="16.5" customHeight="1">
      <c r="B275" s="37"/>
      <c r="C275" s="206" t="s">
        <v>498</v>
      </c>
      <c r="D275" s="206" t="s">
        <v>135</v>
      </c>
      <c r="E275" s="207" t="s">
        <v>1384</v>
      </c>
      <c r="F275" s="208" t="s">
        <v>1385</v>
      </c>
      <c r="G275" s="209" t="s">
        <v>138</v>
      </c>
      <c r="H275" s="210">
        <v>7</v>
      </c>
      <c r="I275" s="211"/>
      <c r="J275" s="212">
        <f>ROUND(I275*H275,2)</f>
        <v>0</v>
      </c>
      <c r="K275" s="208" t="s">
        <v>139</v>
      </c>
      <c r="L275" s="42"/>
      <c r="M275" s="213" t="s">
        <v>1</v>
      </c>
      <c r="N275" s="214" t="s">
        <v>43</v>
      </c>
      <c r="O275" s="78"/>
      <c r="P275" s="215">
        <f>O275*H275</f>
        <v>0</v>
      </c>
      <c r="Q275" s="215">
        <v>0</v>
      </c>
      <c r="R275" s="215">
        <f>Q275*H275</f>
        <v>0</v>
      </c>
      <c r="S275" s="215">
        <v>0</v>
      </c>
      <c r="T275" s="216">
        <f>S275*H275</f>
        <v>0</v>
      </c>
      <c r="AR275" s="16" t="s">
        <v>140</v>
      </c>
      <c r="AT275" s="16" t="s">
        <v>135</v>
      </c>
      <c r="AU275" s="16" t="s">
        <v>81</v>
      </c>
      <c r="AY275" s="16" t="s">
        <v>133</v>
      </c>
      <c r="BE275" s="217">
        <f>IF(N275="základní",J275,0)</f>
        <v>0</v>
      </c>
      <c r="BF275" s="217">
        <f>IF(N275="snížená",J275,0)</f>
        <v>0</v>
      </c>
      <c r="BG275" s="217">
        <f>IF(N275="zákl. přenesená",J275,0)</f>
        <v>0</v>
      </c>
      <c r="BH275" s="217">
        <f>IF(N275="sníž. přenesená",J275,0)</f>
        <v>0</v>
      </c>
      <c r="BI275" s="217">
        <f>IF(N275="nulová",J275,0)</f>
        <v>0</v>
      </c>
      <c r="BJ275" s="16" t="s">
        <v>79</v>
      </c>
      <c r="BK275" s="217">
        <f>ROUND(I275*H275,2)</f>
        <v>0</v>
      </c>
      <c r="BL275" s="16" t="s">
        <v>140</v>
      </c>
      <c r="BM275" s="16" t="s">
        <v>1386</v>
      </c>
    </row>
    <row r="276" s="1" customFormat="1">
      <c r="B276" s="37"/>
      <c r="C276" s="38"/>
      <c r="D276" s="218" t="s">
        <v>142</v>
      </c>
      <c r="E276" s="38"/>
      <c r="F276" s="219" t="s">
        <v>1387</v>
      </c>
      <c r="G276" s="38"/>
      <c r="H276" s="38"/>
      <c r="I276" s="131"/>
      <c r="J276" s="38"/>
      <c r="K276" s="38"/>
      <c r="L276" s="42"/>
      <c r="M276" s="220"/>
      <c r="N276" s="78"/>
      <c r="O276" s="78"/>
      <c r="P276" s="78"/>
      <c r="Q276" s="78"/>
      <c r="R276" s="78"/>
      <c r="S276" s="78"/>
      <c r="T276" s="79"/>
      <c r="AT276" s="16" t="s">
        <v>142</v>
      </c>
      <c r="AU276" s="16" t="s">
        <v>81</v>
      </c>
    </row>
    <row r="277" s="11" customFormat="1">
      <c r="B277" s="221"/>
      <c r="C277" s="222"/>
      <c r="D277" s="218" t="s">
        <v>144</v>
      </c>
      <c r="E277" s="223" t="s">
        <v>1</v>
      </c>
      <c r="F277" s="224" t="s">
        <v>1257</v>
      </c>
      <c r="G277" s="222"/>
      <c r="H277" s="223" t="s">
        <v>1</v>
      </c>
      <c r="I277" s="225"/>
      <c r="J277" s="222"/>
      <c r="K277" s="222"/>
      <c r="L277" s="226"/>
      <c r="M277" s="227"/>
      <c r="N277" s="228"/>
      <c r="O277" s="228"/>
      <c r="P277" s="228"/>
      <c r="Q277" s="228"/>
      <c r="R277" s="228"/>
      <c r="S277" s="228"/>
      <c r="T277" s="229"/>
      <c r="AT277" s="230" t="s">
        <v>144</v>
      </c>
      <c r="AU277" s="230" t="s">
        <v>81</v>
      </c>
      <c r="AV277" s="11" t="s">
        <v>79</v>
      </c>
      <c r="AW277" s="11" t="s">
        <v>33</v>
      </c>
      <c r="AX277" s="11" t="s">
        <v>72</v>
      </c>
      <c r="AY277" s="230" t="s">
        <v>133</v>
      </c>
    </row>
    <row r="278" s="11" customFormat="1">
      <c r="B278" s="221"/>
      <c r="C278" s="222"/>
      <c r="D278" s="218" t="s">
        <v>144</v>
      </c>
      <c r="E278" s="223" t="s">
        <v>1</v>
      </c>
      <c r="F278" s="224" t="s">
        <v>1388</v>
      </c>
      <c r="G278" s="222"/>
      <c r="H278" s="223" t="s">
        <v>1</v>
      </c>
      <c r="I278" s="225"/>
      <c r="J278" s="222"/>
      <c r="K278" s="222"/>
      <c r="L278" s="226"/>
      <c r="M278" s="227"/>
      <c r="N278" s="228"/>
      <c r="O278" s="228"/>
      <c r="P278" s="228"/>
      <c r="Q278" s="228"/>
      <c r="R278" s="228"/>
      <c r="S278" s="228"/>
      <c r="T278" s="229"/>
      <c r="AT278" s="230" t="s">
        <v>144</v>
      </c>
      <c r="AU278" s="230" t="s">
        <v>81</v>
      </c>
      <c r="AV278" s="11" t="s">
        <v>79</v>
      </c>
      <c r="AW278" s="11" t="s">
        <v>33</v>
      </c>
      <c r="AX278" s="11" t="s">
        <v>72</v>
      </c>
      <c r="AY278" s="230" t="s">
        <v>133</v>
      </c>
    </row>
    <row r="279" s="12" customFormat="1">
      <c r="B279" s="231"/>
      <c r="C279" s="232"/>
      <c r="D279" s="218" t="s">
        <v>144</v>
      </c>
      <c r="E279" s="233" t="s">
        <v>1</v>
      </c>
      <c r="F279" s="234" t="s">
        <v>199</v>
      </c>
      <c r="G279" s="232"/>
      <c r="H279" s="235">
        <v>7</v>
      </c>
      <c r="I279" s="236"/>
      <c r="J279" s="232"/>
      <c r="K279" s="232"/>
      <c r="L279" s="237"/>
      <c r="M279" s="238"/>
      <c r="N279" s="239"/>
      <c r="O279" s="239"/>
      <c r="P279" s="239"/>
      <c r="Q279" s="239"/>
      <c r="R279" s="239"/>
      <c r="S279" s="239"/>
      <c r="T279" s="240"/>
      <c r="AT279" s="241" t="s">
        <v>144</v>
      </c>
      <c r="AU279" s="241" t="s">
        <v>81</v>
      </c>
      <c r="AV279" s="12" t="s">
        <v>81</v>
      </c>
      <c r="AW279" s="12" t="s">
        <v>33</v>
      </c>
      <c r="AX279" s="12" t="s">
        <v>79</v>
      </c>
      <c r="AY279" s="241" t="s">
        <v>133</v>
      </c>
    </row>
    <row r="280" s="1" customFormat="1" ht="16.5" customHeight="1">
      <c r="B280" s="37"/>
      <c r="C280" s="206" t="s">
        <v>838</v>
      </c>
      <c r="D280" s="206" t="s">
        <v>135</v>
      </c>
      <c r="E280" s="207" t="s">
        <v>605</v>
      </c>
      <c r="F280" s="208" t="s">
        <v>606</v>
      </c>
      <c r="G280" s="209" t="s">
        <v>138</v>
      </c>
      <c r="H280" s="210">
        <v>9.5</v>
      </c>
      <c r="I280" s="211"/>
      <c r="J280" s="212">
        <f>ROUND(I280*H280,2)</f>
        <v>0</v>
      </c>
      <c r="K280" s="208" t="s">
        <v>1</v>
      </c>
      <c r="L280" s="42"/>
      <c r="M280" s="213" t="s">
        <v>1</v>
      </c>
      <c r="N280" s="214" t="s">
        <v>43</v>
      </c>
      <c r="O280" s="78"/>
      <c r="P280" s="215">
        <f>O280*H280</f>
        <v>0</v>
      </c>
      <c r="Q280" s="215">
        <v>0.0060099999999999997</v>
      </c>
      <c r="R280" s="215">
        <f>Q280*H280</f>
        <v>0.057095</v>
      </c>
      <c r="S280" s="215">
        <v>0</v>
      </c>
      <c r="T280" s="216">
        <f>S280*H280</f>
        <v>0</v>
      </c>
      <c r="AR280" s="16" t="s">
        <v>140</v>
      </c>
      <c r="AT280" s="16" t="s">
        <v>135</v>
      </c>
      <c r="AU280" s="16" t="s">
        <v>81</v>
      </c>
      <c r="AY280" s="16" t="s">
        <v>133</v>
      </c>
      <c r="BE280" s="217">
        <f>IF(N280="základní",J280,0)</f>
        <v>0</v>
      </c>
      <c r="BF280" s="217">
        <f>IF(N280="snížená",J280,0)</f>
        <v>0</v>
      </c>
      <c r="BG280" s="217">
        <f>IF(N280="zákl. přenesená",J280,0)</f>
        <v>0</v>
      </c>
      <c r="BH280" s="217">
        <f>IF(N280="sníž. přenesená",J280,0)</f>
        <v>0</v>
      </c>
      <c r="BI280" s="217">
        <f>IF(N280="nulová",J280,0)</f>
        <v>0</v>
      </c>
      <c r="BJ280" s="16" t="s">
        <v>79</v>
      </c>
      <c r="BK280" s="217">
        <f>ROUND(I280*H280,2)</f>
        <v>0</v>
      </c>
      <c r="BL280" s="16" t="s">
        <v>140</v>
      </c>
      <c r="BM280" s="16" t="s">
        <v>1389</v>
      </c>
    </row>
    <row r="281" s="1" customFormat="1">
      <c r="B281" s="37"/>
      <c r="C281" s="38"/>
      <c r="D281" s="218" t="s">
        <v>142</v>
      </c>
      <c r="E281" s="38"/>
      <c r="F281" s="219" t="s">
        <v>606</v>
      </c>
      <c r="G281" s="38"/>
      <c r="H281" s="38"/>
      <c r="I281" s="131"/>
      <c r="J281" s="38"/>
      <c r="K281" s="38"/>
      <c r="L281" s="42"/>
      <c r="M281" s="220"/>
      <c r="N281" s="78"/>
      <c r="O281" s="78"/>
      <c r="P281" s="78"/>
      <c r="Q281" s="78"/>
      <c r="R281" s="78"/>
      <c r="S281" s="78"/>
      <c r="T281" s="79"/>
      <c r="AT281" s="16" t="s">
        <v>142</v>
      </c>
      <c r="AU281" s="16" t="s">
        <v>81</v>
      </c>
    </row>
    <row r="282" s="11" customFormat="1">
      <c r="B282" s="221"/>
      <c r="C282" s="222"/>
      <c r="D282" s="218" t="s">
        <v>144</v>
      </c>
      <c r="E282" s="223" t="s">
        <v>1</v>
      </c>
      <c r="F282" s="224" t="s">
        <v>608</v>
      </c>
      <c r="G282" s="222"/>
      <c r="H282" s="223" t="s">
        <v>1</v>
      </c>
      <c r="I282" s="225"/>
      <c r="J282" s="222"/>
      <c r="K282" s="222"/>
      <c r="L282" s="226"/>
      <c r="M282" s="227"/>
      <c r="N282" s="228"/>
      <c r="O282" s="228"/>
      <c r="P282" s="228"/>
      <c r="Q282" s="228"/>
      <c r="R282" s="228"/>
      <c r="S282" s="228"/>
      <c r="T282" s="229"/>
      <c r="AT282" s="230" t="s">
        <v>144</v>
      </c>
      <c r="AU282" s="230" t="s">
        <v>81</v>
      </c>
      <c r="AV282" s="11" t="s">
        <v>79</v>
      </c>
      <c r="AW282" s="11" t="s">
        <v>33</v>
      </c>
      <c r="AX282" s="11" t="s">
        <v>72</v>
      </c>
      <c r="AY282" s="230" t="s">
        <v>133</v>
      </c>
    </row>
    <row r="283" s="11" customFormat="1">
      <c r="B283" s="221"/>
      <c r="C283" s="222"/>
      <c r="D283" s="218" t="s">
        <v>144</v>
      </c>
      <c r="E283" s="223" t="s">
        <v>1</v>
      </c>
      <c r="F283" s="224" t="s">
        <v>609</v>
      </c>
      <c r="G283" s="222"/>
      <c r="H283" s="223" t="s">
        <v>1</v>
      </c>
      <c r="I283" s="225"/>
      <c r="J283" s="222"/>
      <c r="K283" s="222"/>
      <c r="L283" s="226"/>
      <c r="M283" s="227"/>
      <c r="N283" s="228"/>
      <c r="O283" s="228"/>
      <c r="P283" s="228"/>
      <c r="Q283" s="228"/>
      <c r="R283" s="228"/>
      <c r="S283" s="228"/>
      <c r="T283" s="229"/>
      <c r="AT283" s="230" t="s">
        <v>144</v>
      </c>
      <c r="AU283" s="230" t="s">
        <v>81</v>
      </c>
      <c r="AV283" s="11" t="s">
        <v>79</v>
      </c>
      <c r="AW283" s="11" t="s">
        <v>33</v>
      </c>
      <c r="AX283" s="11" t="s">
        <v>72</v>
      </c>
      <c r="AY283" s="230" t="s">
        <v>133</v>
      </c>
    </row>
    <row r="284" s="12" customFormat="1">
      <c r="B284" s="231"/>
      <c r="C284" s="232"/>
      <c r="D284" s="218" t="s">
        <v>144</v>
      </c>
      <c r="E284" s="233" t="s">
        <v>1</v>
      </c>
      <c r="F284" s="234" t="s">
        <v>1243</v>
      </c>
      <c r="G284" s="232"/>
      <c r="H284" s="235">
        <v>9.5</v>
      </c>
      <c r="I284" s="236"/>
      <c r="J284" s="232"/>
      <c r="K284" s="232"/>
      <c r="L284" s="237"/>
      <c r="M284" s="238"/>
      <c r="N284" s="239"/>
      <c r="O284" s="239"/>
      <c r="P284" s="239"/>
      <c r="Q284" s="239"/>
      <c r="R284" s="239"/>
      <c r="S284" s="239"/>
      <c r="T284" s="240"/>
      <c r="AT284" s="241" t="s">
        <v>144</v>
      </c>
      <c r="AU284" s="241" t="s">
        <v>81</v>
      </c>
      <c r="AV284" s="12" t="s">
        <v>81</v>
      </c>
      <c r="AW284" s="12" t="s">
        <v>33</v>
      </c>
      <c r="AX284" s="12" t="s">
        <v>72</v>
      </c>
      <c r="AY284" s="241" t="s">
        <v>133</v>
      </c>
    </row>
    <row r="285" s="13" customFormat="1">
      <c r="B285" s="242"/>
      <c r="C285" s="243"/>
      <c r="D285" s="218" t="s">
        <v>144</v>
      </c>
      <c r="E285" s="244" t="s">
        <v>1</v>
      </c>
      <c r="F285" s="245" t="s">
        <v>149</v>
      </c>
      <c r="G285" s="243"/>
      <c r="H285" s="246">
        <v>9.5</v>
      </c>
      <c r="I285" s="247"/>
      <c r="J285" s="243"/>
      <c r="K285" s="243"/>
      <c r="L285" s="248"/>
      <c r="M285" s="249"/>
      <c r="N285" s="250"/>
      <c r="O285" s="250"/>
      <c r="P285" s="250"/>
      <c r="Q285" s="250"/>
      <c r="R285" s="250"/>
      <c r="S285" s="250"/>
      <c r="T285" s="251"/>
      <c r="AT285" s="252" t="s">
        <v>144</v>
      </c>
      <c r="AU285" s="252" t="s">
        <v>81</v>
      </c>
      <c r="AV285" s="13" t="s">
        <v>140</v>
      </c>
      <c r="AW285" s="13" t="s">
        <v>33</v>
      </c>
      <c r="AX285" s="13" t="s">
        <v>79</v>
      </c>
      <c r="AY285" s="252" t="s">
        <v>133</v>
      </c>
    </row>
    <row r="286" s="1" customFormat="1" ht="16.5" customHeight="1">
      <c r="B286" s="37"/>
      <c r="C286" s="206" t="s">
        <v>842</v>
      </c>
      <c r="D286" s="206" t="s">
        <v>135</v>
      </c>
      <c r="E286" s="207" t="s">
        <v>613</v>
      </c>
      <c r="F286" s="208" t="s">
        <v>614</v>
      </c>
      <c r="G286" s="209" t="s">
        <v>138</v>
      </c>
      <c r="H286" s="210">
        <v>19</v>
      </c>
      <c r="I286" s="211"/>
      <c r="J286" s="212">
        <f>ROUND(I286*H286,2)</f>
        <v>0</v>
      </c>
      <c r="K286" s="208" t="s">
        <v>615</v>
      </c>
      <c r="L286" s="42"/>
      <c r="M286" s="213" t="s">
        <v>1</v>
      </c>
      <c r="N286" s="214" t="s">
        <v>43</v>
      </c>
      <c r="O286" s="78"/>
      <c r="P286" s="215">
        <f>O286*H286</f>
        <v>0</v>
      </c>
      <c r="Q286" s="215">
        <v>0</v>
      </c>
      <c r="R286" s="215">
        <f>Q286*H286</f>
        <v>0</v>
      </c>
      <c r="S286" s="215">
        <v>0</v>
      </c>
      <c r="T286" s="216">
        <f>S286*H286</f>
        <v>0</v>
      </c>
      <c r="AR286" s="16" t="s">
        <v>140</v>
      </c>
      <c r="AT286" s="16" t="s">
        <v>135</v>
      </c>
      <c r="AU286" s="16" t="s">
        <v>81</v>
      </c>
      <c r="AY286" s="16" t="s">
        <v>133</v>
      </c>
      <c r="BE286" s="217">
        <f>IF(N286="základní",J286,0)</f>
        <v>0</v>
      </c>
      <c r="BF286" s="217">
        <f>IF(N286="snížená",J286,0)</f>
        <v>0</v>
      </c>
      <c r="BG286" s="217">
        <f>IF(N286="zákl. přenesená",J286,0)</f>
        <v>0</v>
      </c>
      <c r="BH286" s="217">
        <f>IF(N286="sníž. přenesená",J286,0)</f>
        <v>0</v>
      </c>
      <c r="BI286" s="217">
        <f>IF(N286="nulová",J286,0)</f>
        <v>0</v>
      </c>
      <c r="BJ286" s="16" t="s">
        <v>79</v>
      </c>
      <c r="BK286" s="217">
        <f>ROUND(I286*H286,2)</f>
        <v>0</v>
      </c>
      <c r="BL286" s="16" t="s">
        <v>140</v>
      </c>
      <c r="BM286" s="16" t="s">
        <v>1390</v>
      </c>
    </row>
    <row r="287" s="1" customFormat="1">
      <c r="B287" s="37"/>
      <c r="C287" s="38"/>
      <c r="D287" s="218" t="s">
        <v>142</v>
      </c>
      <c r="E287" s="38"/>
      <c r="F287" s="219" t="s">
        <v>617</v>
      </c>
      <c r="G287" s="38"/>
      <c r="H287" s="38"/>
      <c r="I287" s="131"/>
      <c r="J287" s="38"/>
      <c r="K287" s="38"/>
      <c r="L287" s="42"/>
      <c r="M287" s="220"/>
      <c r="N287" s="78"/>
      <c r="O287" s="78"/>
      <c r="P287" s="78"/>
      <c r="Q287" s="78"/>
      <c r="R287" s="78"/>
      <c r="S287" s="78"/>
      <c r="T287" s="79"/>
      <c r="AT287" s="16" t="s">
        <v>142</v>
      </c>
      <c r="AU287" s="16" t="s">
        <v>81</v>
      </c>
    </row>
    <row r="288" s="11" customFormat="1">
      <c r="B288" s="221"/>
      <c r="C288" s="222"/>
      <c r="D288" s="218" t="s">
        <v>144</v>
      </c>
      <c r="E288" s="223" t="s">
        <v>1</v>
      </c>
      <c r="F288" s="224" t="s">
        <v>1257</v>
      </c>
      <c r="G288" s="222"/>
      <c r="H288" s="223" t="s">
        <v>1</v>
      </c>
      <c r="I288" s="225"/>
      <c r="J288" s="222"/>
      <c r="K288" s="222"/>
      <c r="L288" s="226"/>
      <c r="M288" s="227"/>
      <c r="N288" s="228"/>
      <c r="O288" s="228"/>
      <c r="P288" s="228"/>
      <c r="Q288" s="228"/>
      <c r="R288" s="228"/>
      <c r="S288" s="228"/>
      <c r="T288" s="229"/>
      <c r="AT288" s="230" t="s">
        <v>144</v>
      </c>
      <c r="AU288" s="230" t="s">
        <v>81</v>
      </c>
      <c r="AV288" s="11" t="s">
        <v>79</v>
      </c>
      <c r="AW288" s="11" t="s">
        <v>33</v>
      </c>
      <c r="AX288" s="11" t="s">
        <v>72</v>
      </c>
      <c r="AY288" s="230" t="s">
        <v>133</v>
      </c>
    </row>
    <row r="289" s="11" customFormat="1">
      <c r="B289" s="221"/>
      <c r="C289" s="222"/>
      <c r="D289" s="218" t="s">
        <v>144</v>
      </c>
      <c r="E289" s="223" t="s">
        <v>1</v>
      </c>
      <c r="F289" s="224" t="s">
        <v>1258</v>
      </c>
      <c r="G289" s="222"/>
      <c r="H289" s="223" t="s">
        <v>1</v>
      </c>
      <c r="I289" s="225"/>
      <c r="J289" s="222"/>
      <c r="K289" s="222"/>
      <c r="L289" s="226"/>
      <c r="M289" s="227"/>
      <c r="N289" s="228"/>
      <c r="O289" s="228"/>
      <c r="P289" s="228"/>
      <c r="Q289" s="228"/>
      <c r="R289" s="228"/>
      <c r="S289" s="228"/>
      <c r="T289" s="229"/>
      <c r="AT289" s="230" t="s">
        <v>144</v>
      </c>
      <c r="AU289" s="230" t="s">
        <v>81</v>
      </c>
      <c r="AV289" s="11" t="s">
        <v>79</v>
      </c>
      <c r="AW289" s="11" t="s">
        <v>33</v>
      </c>
      <c r="AX289" s="11" t="s">
        <v>72</v>
      </c>
      <c r="AY289" s="230" t="s">
        <v>133</v>
      </c>
    </row>
    <row r="290" s="12" customFormat="1">
      <c r="B290" s="231"/>
      <c r="C290" s="232"/>
      <c r="D290" s="218" t="s">
        <v>144</v>
      </c>
      <c r="E290" s="233" t="s">
        <v>1</v>
      </c>
      <c r="F290" s="234" t="s">
        <v>1391</v>
      </c>
      <c r="G290" s="232"/>
      <c r="H290" s="235">
        <v>19</v>
      </c>
      <c r="I290" s="236"/>
      <c r="J290" s="232"/>
      <c r="K290" s="232"/>
      <c r="L290" s="237"/>
      <c r="M290" s="238"/>
      <c r="N290" s="239"/>
      <c r="O290" s="239"/>
      <c r="P290" s="239"/>
      <c r="Q290" s="239"/>
      <c r="R290" s="239"/>
      <c r="S290" s="239"/>
      <c r="T290" s="240"/>
      <c r="AT290" s="241" t="s">
        <v>144</v>
      </c>
      <c r="AU290" s="241" t="s">
        <v>81</v>
      </c>
      <c r="AV290" s="12" t="s">
        <v>81</v>
      </c>
      <c r="AW290" s="12" t="s">
        <v>33</v>
      </c>
      <c r="AX290" s="12" t="s">
        <v>79</v>
      </c>
      <c r="AY290" s="241" t="s">
        <v>133</v>
      </c>
    </row>
    <row r="291" s="1" customFormat="1" ht="16.5" customHeight="1">
      <c r="B291" s="37"/>
      <c r="C291" s="253" t="s">
        <v>527</v>
      </c>
      <c r="D291" s="253" t="s">
        <v>499</v>
      </c>
      <c r="E291" s="254" t="s">
        <v>1392</v>
      </c>
      <c r="F291" s="255" t="s">
        <v>1393</v>
      </c>
      <c r="G291" s="256" t="s">
        <v>211</v>
      </c>
      <c r="H291" s="257">
        <v>0.90000000000000002</v>
      </c>
      <c r="I291" s="258"/>
      <c r="J291" s="259">
        <f>ROUND(I291*H291,2)</f>
        <v>0</v>
      </c>
      <c r="K291" s="255" t="s">
        <v>139</v>
      </c>
      <c r="L291" s="260"/>
      <c r="M291" s="261" t="s">
        <v>1</v>
      </c>
      <c r="N291" s="262" t="s">
        <v>43</v>
      </c>
      <c r="O291" s="78"/>
      <c r="P291" s="215">
        <f>O291*H291</f>
        <v>0</v>
      </c>
      <c r="Q291" s="215">
        <v>2.4289999999999998</v>
      </c>
      <c r="R291" s="215">
        <f>Q291*H291</f>
        <v>2.1860999999999997</v>
      </c>
      <c r="S291" s="215">
        <v>0</v>
      </c>
      <c r="T291" s="216">
        <f>S291*H291</f>
        <v>0</v>
      </c>
      <c r="AR291" s="16" t="s">
        <v>188</v>
      </c>
      <c r="AT291" s="16" t="s">
        <v>499</v>
      </c>
      <c r="AU291" s="16" t="s">
        <v>81</v>
      </c>
      <c r="AY291" s="16" t="s">
        <v>133</v>
      </c>
      <c r="BE291" s="217">
        <f>IF(N291="základní",J291,0)</f>
        <v>0</v>
      </c>
      <c r="BF291" s="217">
        <f>IF(N291="snížená",J291,0)</f>
        <v>0</v>
      </c>
      <c r="BG291" s="217">
        <f>IF(N291="zákl. přenesená",J291,0)</f>
        <v>0</v>
      </c>
      <c r="BH291" s="217">
        <f>IF(N291="sníž. přenesená",J291,0)</f>
        <v>0</v>
      </c>
      <c r="BI291" s="217">
        <f>IF(N291="nulová",J291,0)</f>
        <v>0</v>
      </c>
      <c r="BJ291" s="16" t="s">
        <v>79</v>
      </c>
      <c r="BK291" s="217">
        <f>ROUND(I291*H291,2)</f>
        <v>0</v>
      </c>
      <c r="BL291" s="16" t="s">
        <v>140</v>
      </c>
      <c r="BM291" s="16" t="s">
        <v>1394</v>
      </c>
    </row>
    <row r="292" s="1" customFormat="1">
      <c r="B292" s="37"/>
      <c r="C292" s="38"/>
      <c r="D292" s="218" t="s">
        <v>142</v>
      </c>
      <c r="E292" s="38"/>
      <c r="F292" s="219" t="s">
        <v>1393</v>
      </c>
      <c r="G292" s="38"/>
      <c r="H292" s="38"/>
      <c r="I292" s="131"/>
      <c r="J292" s="38"/>
      <c r="K292" s="38"/>
      <c r="L292" s="42"/>
      <c r="M292" s="220"/>
      <c r="N292" s="78"/>
      <c r="O292" s="78"/>
      <c r="P292" s="78"/>
      <c r="Q292" s="78"/>
      <c r="R292" s="78"/>
      <c r="S292" s="78"/>
      <c r="T292" s="79"/>
      <c r="AT292" s="16" t="s">
        <v>142</v>
      </c>
      <c r="AU292" s="16" t="s">
        <v>81</v>
      </c>
    </row>
    <row r="293" s="11" customFormat="1">
      <c r="B293" s="221"/>
      <c r="C293" s="222"/>
      <c r="D293" s="218" t="s">
        <v>144</v>
      </c>
      <c r="E293" s="223" t="s">
        <v>1</v>
      </c>
      <c r="F293" s="224" t="s">
        <v>1395</v>
      </c>
      <c r="G293" s="222"/>
      <c r="H293" s="223" t="s">
        <v>1</v>
      </c>
      <c r="I293" s="225"/>
      <c r="J293" s="222"/>
      <c r="K293" s="222"/>
      <c r="L293" s="226"/>
      <c r="M293" s="227"/>
      <c r="N293" s="228"/>
      <c r="O293" s="228"/>
      <c r="P293" s="228"/>
      <c r="Q293" s="228"/>
      <c r="R293" s="228"/>
      <c r="S293" s="228"/>
      <c r="T293" s="229"/>
      <c r="AT293" s="230" t="s">
        <v>144</v>
      </c>
      <c r="AU293" s="230" t="s">
        <v>81</v>
      </c>
      <c r="AV293" s="11" t="s">
        <v>79</v>
      </c>
      <c r="AW293" s="11" t="s">
        <v>33</v>
      </c>
      <c r="AX293" s="11" t="s">
        <v>72</v>
      </c>
      <c r="AY293" s="230" t="s">
        <v>133</v>
      </c>
    </row>
    <row r="294" s="12" customFormat="1">
      <c r="B294" s="231"/>
      <c r="C294" s="232"/>
      <c r="D294" s="218" t="s">
        <v>144</v>
      </c>
      <c r="E294" s="233" t="s">
        <v>1</v>
      </c>
      <c r="F294" s="234" t="s">
        <v>1396</v>
      </c>
      <c r="G294" s="232"/>
      <c r="H294" s="235">
        <v>0.90000000000000002</v>
      </c>
      <c r="I294" s="236"/>
      <c r="J294" s="232"/>
      <c r="K294" s="232"/>
      <c r="L294" s="237"/>
      <c r="M294" s="238"/>
      <c r="N294" s="239"/>
      <c r="O294" s="239"/>
      <c r="P294" s="239"/>
      <c r="Q294" s="239"/>
      <c r="R294" s="239"/>
      <c r="S294" s="239"/>
      <c r="T294" s="240"/>
      <c r="AT294" s="241" t="s">
        <v>144</v>
      </c>
      <c r="AU294" s="241" t="s">
        <v>81</v>
      </c>
      <c r="AV294" s="12" t="s">
        <v>81</v>
      </c>
      <c r="AW294" s="12" t="s">
        <v>33</v>
      </c>
      <c r="AX294" s="12" t="s">
        <v>79</v>
      </c>
      <c r="AY294" s="241" t="s">
        <v>133</v>
      </c>
    </row>
    <row r="295" s="1" customFormat="1" ht="16.5" customHeight="1">
      <c r="B295" s="37"/>
      <c r="C295" s="253" t="s">
        <v>532</v>
      </c>
      <c r="D295" s="253" t="s">
        <v>499</v>
      </c>
      <c r="E295" s="254" t="s">
        <v>1397</v>
      </c>
      <c r="F295" s="255" t="s">
        <v>1398</v>
      </c>
      <c r="G295" s="256" t="s">
        <v>636</v>
      </c>
      <c r="H295" s="257">
        <v>1</v>
      </c>
      <c r="I295" s="258"/>
      <c r="J295" s="259">
        <f>ROUND(I295*H295,2)</f>
        <v>0</v>
      </c>
      <c r="K295" s="255" t="s">
        <v>139</v>
      </c>
      <c r="L295" s="260"/>
      <c r="M295" s="261" t="s">
        <v>1</v>
      </c>
      <c r="N295" s="262" t="s">
        <v>43</v>
      </c>
      <c r="O295" s="78"/>
      <c r="P295" s="215">
        <f>O295*H295</f>
        <v>0</v>
      </c>
      <c r="Q295" s="215">
        <v>0.047399999999999998</v>
      </c>
      <c r="R295" s="215">
        <f>Q295*H295</f>
        <v>0.047399999999999998</v>
      </c>
      <c r="S295" s="215">
        <v>0</v>
      </c>
      <c r="T295" s="216">
        <f>S295*H295</f>
        <v>0</v>
      </c>
      <c r="AR295" s="16" t="s">
        <v>188</v>
      </c>
      <c r="AT295" s="16" t="s">
        <v>499</v>
      </c>
      <c r="AU295" s="16" t="s">
        <v>81</v>
      </c>
      <c r="AY295" s="16" t="s">
        <v>133</v>
      </c>
      <c r="BE295" s="217">
        <f>IF(N295="základní",J295,0)</f>
        <v>0</v>
      </c>
      <c r="BF295" s="217">
        <f>IF(N295="snížená",J295,0)</f>
        <v>0</v>
      </c>
      <c r="BG295" s="217">
        <f>IF(N295="zákl. přenesená",J295,0)</f>
        <v>0</v>
      </c>
      <c r="BH295" s="217">
        <f>IF(N295="sníž. přenesená",J295,0)</f>
        <v>0</v>
      </c>
      <c r="BI295" s="217">
        <f>IF(N295="nulová",J295,0)</f>
        <v>0</v>
      </c>
      <c r="BJ295" s="16" t="s">
        <v>79</v>
      </c>
      <c r="BK295" s="217">
        <f>ROUND(I295*H295,2)</f>
        <v>0</v>
      </c>
      <c r="BL295" s="16" t="s">
        <v>140</v>
      </c>
      <c r="BM295" s="16" t="s">
        <v>1399</v>
      </c>
    </row>
    <row r="296" s="1" customFormat="1">
      <c r="B296" s="37"/>
      <c r="C296" s="38"/>
      <c r="D296" s="218" t="s">
        <v>142</v>
      </c>
      <c r="E296" s="38"/>
      <c r="F296" s="219" t="s">
        <v>1400</v>
      </c>
      <c r="G296" s="38"/>
      <c r="H296" s="38"/>
      <c r="I296" s="131"/>
      <c r="J296" s="38"/>
      <c r="K296" s="38"/>
      <c r="L296" s="42"/>
      <c r="M296" s="220"/>
      <c r="N296" s="78"/>
      <c r="O296" s="78"/>
      <c r="P296" s="78"/>
      <c r="Q296" s="78"/>
      <c r="R296" s="78"/>
      <c r="S296" s="78"/>
      <c r="T296" s="79"/>
      <c r="AT296" s="16" t="s">
        <v>142</v>
      </c>
      <c r="AU296" s="16" t="s">
        <v>81</v>
      </c>
    </row>
    <row r="297" s="1" customFormat="1" ht="16.5" customHeight="1">
      <c r="B297" s="37"/>
      <c r="C297" s="206" t="s">
        <v>541</v>
      </c>
      <c r="D297" s="206" t="s">
        <v>135</v>
      </c>
      <c r="E297" s="207" t="s">
        <v>624</v>
      </c>
      <c r="F297" s="208" t="s">
        <v>1401</v>
      </c>
      <c r="G297" s="209" t="s">
        <v>138</v>
      </c>
      <c r="H297" s="210">
        <v>19</v>
      </c>
      <c r="I297" s="211"/>
      <c r="J297" s="212">
        <f>ROUND(I297*H297,2)</f>
        <v>0</v>
      </c>
      <c r="K297" s="208" t="s">
        <v>139</v>
      </c>
      <c r="L297" s="42"/>
      <c r="M297" s="213" t="s">
        <v>1</v>
      </c>
      <c r="N297" s="214" t="s">
        <v>43</v>
      </c>
      <c r="O297" s="78"/>
      <c r="P297" s="215">
        <f>O297*H297</f>
        <v>0</v>
      </c>
      <c r="Q297" s="215">
        <v>0.12966</v>
      </c>
      <c r="R297" s="215">
        <f>Q297*H297</f>
        <v>2.4635400000000001</v>
      </c>
      <c r="S297" s="215">
        <v>0</v>
      </c>
      <c r="T297" s="216">
        <f>S297*H297</f>
        <v>0</v>
      </c>
      <c r="AR297" s="16" t="s">
        <v>140</v>
      </c>
      <c r="AT297" s="16" t="s">
        <v>135</v>
      </c>
      <c r="AU297" s="16" t="s">
        <v>81</v>
      </c>
      <c r="AY297" s="16" t="s">
        <v>133</v>
      </c>
      <c r="BE297" s="217">
        <f>IF(N297="základní",J297,0)</f>
        <v>0</v>
      </c>
      <c r="BF297" s="217">
        <f>IF(N297="snížená",J297,0)</f>
        <v>0</v>
      </c>
      <c r="BG297" s="217">
        <f>IF(N297="zákl. přenesená",J297,0)</f>
        <v>0</v>
      </c>
      <c r="BH297" s="217">
        <f>IF(N297="sníž. přenesená",J297,0)</f>
        <v>0</v>
      </c>
      <c r="BI297" s="217">
        <f>IF(N297="nulová",J297,0)</f>
        <v>0</v>
      </c>
      <c r="BJ297" s="16" t="s">
        <v>79</v>
      </c>
      <c r="BK297" s="217">
        <f>ROUND(I297*H297,2)</f>
        <v>0</v>
      </c>
      <c r="BL297" s="16" t="s">
        <v>140</v>
      </c>
      <c r="BM297" s="16" t="s">
        <v>1402</v>
      </c>
    </row>
    <row r="298" s="1" customFormat="1">
      <c r="B298" s="37"/>
      <c r="C298" s="38"/>
      <c r="D298" s="218" t="s">
        <v>142</v>
      </c>
      <c r="E298" s="38"/>
      <c r="F298" s="219" t="s">
        <v>1401</v>
      </c>
      <c r="G298" s="38"/>
      <c r="H298" s="38"/>
      <c r="I298" s="131"/>
      <c r="J298" s="38"/>
      <c r="K298" s="38"/>
      <c r="L298" s="42"/>
      <c r="M298" s="220"/>
      <c r="N298" s="78"/>
      <c r="O298" s="78"/>
      <c r="P298" s="78"/>
      <c r="Q298" s="78"/>
      <c r="R298" s="78"/>
      <c r="S298" s="78"/>
      <c r="T298" s="79"/>
      <c r="AT298" s="16" t="s">
        <v>142</v>
      </c>
      <c r="AU298" s="16" t="s">
        <v>81</v>
      </c>
    </row>
    <row r="299" s="11" customFormat="1">
      <c r="B299" s="221"/>
      <c r="C299" s="222"/>
      <c r="D299" s="218" t="s">
        <v>144</v>
      </c>
      <c r="E299" s="223" t="s">
        <v>1</v>
      </c>
      <c r="F299" s="224" t="s">
        <v>1257</v>
      </c>
      <c r="G299" s="222"/>
      <c r="H299" s="223" t="s">
        <v>1</v>
      </c>
      <c r="I299" s="225"/>
      <c r="J299" s="222"/>
      <c r="K299" s="222"/>
      <c r="L299" s="226"/>
      <c r="M299" s="227"/>
      <c r="N299" s="228"/>
      <c r="O299" s="228"/>
      <c r="P299" s="228"/>
      <c r="Q299" s="228"/>
      <c r="R299" s="228"/>
      <c r="S299" s="228"/>
      <c r="T299" s="229"/>
      <c r="AT299" s="230" t="s">
        <v>144</v>
      </c>
      <c r="AU299" s="230" t="s">
        <v>81</v>
      </c>
      <c r="AV299" s="11" t="s">
        <v>79</v>
      </c>
      <c r="AW299" s="11" t="s">
        <v>33</v>
      </c>
      <c r="AX299" s="11" t="s">
        <v>72</v>
      </c>
      <c r="AY299" s="230" t="s">
        <v>133</v>
      </c>
    </row>
    <row r="300" s="11" customFormat="1">
      <c r="B300" s="221"/>
      <c r="C300" s="222"/>
      <c r="D300" s="218" t="s">
        <v>144</v>
      </c>
      <c r="E300" s="223" t="s">
        <v>1</v>
      </c>
      <c r="F300" s="224" t="s">
        <v>1258</v>
      </c>
      <c r="G300" s="222"/>
      <c r="H300" s="223" t="s">
        <v>1</v>
      </c>
      <c r="I300" s="225"/>
      <c r="J300" s="222"/>
      <c r="K300" s="222"/>
      <c r="L300" s="226"/>
      <c r="M300" s="227"/>
      <c r="N300" s="228"/>
      <c r="O300" s="228"/>
      <c r="P300" s="228"/>
      <c r="Q300" s="228"/>
      <c r="R300" s="228"/>
      <c r="S300" s="228"/>
      <c r="T300" s="229"/>
      <c r="AT300" s="230" t="s">
        <v>144</v>
      </c>
      <c r="AU300" s="230" t="s">
        <v>81</v>
      </c>
      <c r="AV300" s="11" t="s">
        <v>79</v>
      </c>
      <c r="AW300" s="11" t="s">
        <v>33</v>
      </c>
      <c r="AX300" s="11" t="s">
        <v>72</v>
      </c>
      <c r="AY300" s="230" t="s">
        <v>133</v>
      </c>
    </row>
    <row r="301" s="12" customFormat="1">
      <c r="B301" s="231"/>
      <c r="C301" s="232"/>
      <c r="D301" s="218" t="s">
        <v>144</v>
      </c>
      <c r="E301" s="233" t="s">
        <v>1</v>
      </c>
      <c r="F301" s="234" t="s">
        <v>1391</v>
      </c>
      <c r="G301" s="232"/>
      <c r="H301" s="235">
        <v>19</v>
      </c>
      <c r="I301" s="236"/>
      <c r="J301" s="232"/>
      <c r="K301" s="232"/>
      <c r="L301" s="237"/>
      <c r="M301" s="238"/>
      <c r="N301" s="239"/>
      <c r="O301" s="239"/>
      <c r="P301" s="239"/>
      <c r="Q301" s="239"/>
      <c r="R301" s="239"/>
      <c r="S301" s="239"/>
      <c r="T301" s="240"/>
      <c r="AT301" s="241" t="s">
        <v>144</v>
      </c>
      <c r="AU301" s="241" t="s">
        <v>81</v>
      </c>
      <c r="AV301" s="12" t="s">
        <v>81</v>
      </c>
      <c r="AW301" s="12" t="s">
        <v>33</v>
      </c>
      <c r="AX301" s="12" t="s">
        <v>79</v>
      </c>
      <c r="AY301" s="241" t="s">
        <v>133</v>
      </c>
    </row>
    <row r="302" s="1" customFormat="1" ht="16.5" customHeight="1">
      <c r="B302" s="37"/>
      <c r="C302" s="206" t="s">
        <v>547</v>
      </c>
      <c r="D302" s="206" t="s">
        <v>135</v>
      </c>
      <c r="E302" s="207" t="s">
        <v>1403</v>
      </c>
      <c r="F302" s="208" t="s">
        <v>1404</v>
      </c>
      <c r="G302" s="209" t="s">
        <v>138</v>
      </c>
      <c r="H302" s="210">
        <v>9.5</v>
      </c>
      <c r="I302" s="211"/>
      <c r="J302" s="212">
        <f>ROUND(I302*H302,2)</f>
        <v>0</v>
      </c>
      <c r="K302" s="208" t="s">
        <v>139</v>
      </c>
      <c r="L302" s="42"/>
      <c r="M302" s="213" t="s">
        <v>1</v>
      </c>
      <c r="N302" s="214" t="s">
        <v>43</v>
      </c>
      <c r="O302" s="78"/>
      <c r="P302" s="215">
        <f>O302*H302</f>
        <v>0</v>
      </c>
      <c r="Q302" s="215">
        <v>0</v>
      </c>
      <c r="R302" s="215">
        <f>Q302*H302</f>
        <v>0</v>
      </c>
      <c r="S302" s="215">
        <v>0</v>
      </c>
      <c r="T302" s="216">
        <f>S302*H302</f>
        <v>0</v>
      </c>
      <c r="AR302" s="16" t="s">
        <v>140</v>
      </c>
      <c r="AT302" s="16" t="s">
        <v>135</v>
      </c>
      <c r="AU302" s="16" t="s">
        <v>81</v>
      </c>
      <c r="AY302" s="16" t="s">
        <v>133</v>
      </c>
      <c r="BE302" s="217">
        <f>IF(N302="základní",J302,0)</f>
        <v>0</v>
      </c>
      <c r="BF302" s="217">
        <f>IF(N302="snížená",J302,0)</f>
        <v>0</v>
      </c>
      <c r="BG302" s="217">
        <f>IF(N302="zákl. přenesená",J302,0)</f>
        <v>0</v>
      </c>
      <c r="BH302" s="217">
        <f>IF(N302="sníž. přenesená",J302,0)</f>
        <v>0</v>
      </c>
      <c r="BI302" s="217">
        <f>IF(N302="nulová",J302,0)</f>
        <v>0</v>
      </c>
      <c r="BJ302" s="16" t="s">
        <v>79</v>
      </c>
      <c r="BK302" s="217">
        <f>ROUND(I302*H302,2)</f>
        <v>0</v>
      </c>
      <c r="BL302" s="16" t="s">
        <v>140</v>
      </c>
      <c r="BM302" s="16" t="s">
        <v>1405</v>
      </c>
    </row>
    <row r="303" s="1" customFormat="1">
      <c r="B303" s="37"/>
      <c r="C303" s="38"/>
      <c r="D303" s="218" t="s">
        <v>142</v>
      </c>
      <c r="E303" s="38"/>
      <c r="F303" s="219" t="s">
        <v>1406</v>
      </c>
      <c r="G303" s="38"/>
      <c r="H303" s="38"/>
      <c r="I303" s="131"/>
      <c r="J303" s="38"/>
      <c r="K303" s="38"/>
      <c r="L303" s="42"/>
      <c r="M303" s="220"/>
      <c r="N303" s="78"/>
      <c r="O303" s="78"/>
      <c r="P303" s="78"/>
      <c r="Q303" s="78"/>
      <c r="R303" s="78"/>
      <c r="S303" s="78"/>
      <c r="T303" s="79"/>
      <c r="AT303" s="16" t="s">
        <v>142</v>
      </c>
      <c r="AU303" s="16" t="s">
        <v>81</v>
      </c>
    </row>
    <row r="304" s="11" customFormat="1">
      <c r="B304" s="221"/>
      <c r="C304" s="222"/>
      <c r="D304" s="218" t="s">
        <v>144</v>
      </c>
      <c r="E304" s="223" t="s">
        <v>1</v>
      </c>
      <c r="F304" s="224" t="s">
        <v>1257</v>
      </c>
      <c r="G304" s="222"/>
      <c r="H304" s="223" t="s">
        <v>1</v>
      </c>
      <c r="I304" s="225"/>
      <c r="J304" s="222"/>
      <c r="K304" s="222"/>
      <c r="L304" s="226"/>
      <c r="M304" s="227"/>
      <c r="N304" s="228"/>
      <c r="O304" s="228"/>
      <c r="P304" s="228"/>
      <c r="Q304" s="228"/>
      <c r="R304" s="228"/>
      <c r="S304" s="228"/>
      <c r="T304" s="229"/>
      <c r="AT304" s="230" t="s">
        <v>144</v>
      </c>
      <c r="AU304" s="230" t="s">
        <v>81</v>
      </c>
      <c r="AV304" s="11" t="s">
        <v>79</v>
      </c>
      <c r="AW304" s="11" t="s">
        <v>33</v>
      </c>
      <c r="AX304" s="11" t="s">
        <v>72</v>
      </c>
      <c r="AY304" s="230" t="s">
        <v>133</v>
      </c>
    </row>
    <row r="305" s="12" customFormat="1">
      <c r="B305" s="231"/>
      <c r="C305" s="232"/>
      <c r="D305" s="218" t="s">
        <v>144</v>
      </c>
      <c r="E305" s="233" t="s">
        <v>1</v>
      </c>
      <c r="F305" s="234" t="s">
        <v>1243</v>
      </c>
      <c r="G305" s="232"/>
      <c r="H305" s="235">
        <v>9.5</v>
      </c>
      <c r="I305" s="236"/>
      <c r="J305" s="232"/>
      <c r="K305" s="232"/>
      <c r="L305" s="237"/>
      <c r="M305" s="238"/>
      <c r="N305" s="239"/>
      <c r="O305" s="239"/>
      <c r="P305" s="239"/>
      <c r="Q305" s="239"/>
      <c r="R305" s="239"/>
      <c r="S305" s="239"/>
      <c r="T305" s="240"/>
      <c r="AT305" s="241" t="s">
        <v>144</v>
      </c>
      <c r="AU305" s="241" t="s">
        <v>81</v>
      </c>
      <c r="AV305" s="12" t="s">
        <v>81</v>
      </c>
      <c r="AW305" s="12" t="s">
        <v>33</v>
      </c>
      <c r="AX305" s="12" t="s">
        <v>79</v>
      </c>
      <c r="AY305" s="241" t="s">
        <v>133</v>
      </c>
    </row>
    <row r="306" s="10" customFormat="1" ht="22.8" customHeight="1">
      <c r="B306" s="190"/>
      <c r="C306" s="191"/>
      <c r="D306" s="192" t="s">
        <v>71</v>
      </c>
      <c r="E306" s="204" t="s">
        <v>188</v>
      </c>
      <c r="F306" s="204" t="s">
        <v>632</v>
      </c>
      <c r="G306" s="191"/>
      <c r="H306" s="191"/>
      <c r="I306" s="194"/>
      <c r="J306" s="205">
        <f>BK306</f>
        <v>0</v>
      </c>
      <c r="K306" s="191"/>
      <c r="L306" s="196"/>
      <c r="M306" s="197"/>
      <c r="N306" s="198"/>
      <c r="O306" s="198"/>
      <c r="P306" s="199">
        <f>SUM(P307:P395)</f>
        <v>0</v>
      </c>
      <c r="Q306" s="198"/>
      <c r="R306" s="199">
        <f>SUM(R307:R395)</f>
        <v>9.0143190000000004</v>
      </c>
      <c r="S306" s="198"/>
      <c r="T306" s="200">
        <f>SUM(T307:T395)</f>
        <v>0</v>
      </c>
      <c r="AR306" s="201" t="s">
        <v>79</v>
      </c>
      <c r="AT306" s="202" t="s">
        <v>71</v>
      </c>
      <c r="AU306" s="202" t="s">
        <v>79</v>
      </c>
      <c r="AY306" s="201" t="s">
        <v>133</v>
      </c>
      <c r="BK306" s="203">
        <f>SUM(BK307:BK395)</f>
        <v>0</v>
      </c>
    </row>
    <row r="307" s="1" customFormat="1" ht="16.5" customHeight="1">
      <c r="B307" s="37"/>
      <c r="C307" s="206" t="s">
        <v>553</v>
      </c>
      <c r="D307" s="206" t="s">
        <v>135</v>
      </c>
      <c r="E307" s="207" t="s">
        <v>1407</v>
      </c>
      <c r="F307" s="208" t="s">
        <v>800</v>
      </c>
      <c r="G307" s="209" t="s">
        <v>636</v>
      </c>
      <c r="H307" s="210">
        <v>3</v>
      </c>
      <c r="I307" s="211"/>
      <c r="J307" s="212">
        <f>ROUND(I307*H307,2)</f>
        <v>0</v>
      </c>
      <c r="K307" s="208" t="s">
        <v>790</v>
      </c>
      <c r="L307" s="42"/>
      <c r="M307" s="213" t="s">
        <v>1</v>
      </c>
      <c r="N307" s="214" t="s">
        <v>43</v>
      </c>
      <c r="O307" s="78"/>
      <c r="P307" s="215">
        <f>O307*H307</f>
        <v>0</v>
      </c>
      <c r="Q307" s="215">
        <v>0.26495999999999997</v>
      </c>
      <c r="R307" s="215">
        <f>Q307*H307</f>
        <v>0.79487999999999992</v>
      </c>
      <c r="S307" s="215">
        <v>0</v>
      </c>
      <c r="T307" s="216">
        <f>S307*H307</f>
        <v>0</v>
      </c>
      <c r="AR307" s="16" t="s">
        <v>140</v>
      </c>
      <c r="AT307" s="16" t="s">
        <v>135</v>
      </c>
      <c r="AU307" s="16" t="s">
        <v>81</v>
      </c>
      <c r="AY307" s="16" t="s">
        <v>133</v>
      </c>
      <c r="BE307" s="217">
        <f>IF(N307="základní",J307,0)</f>
        <v>0</v>
      </c>
      <c r="BF307" s="217">
        <f>IF(N307="snížená",J307,0)</f>
        <v>0</v>
      </c>
      <c r="BG307" s="217">
        <f>IF(N307="zákl. přenesená",J307,0)</f>
        <v>0</v>
      </c>
      <c r="BH307" s="217">
        <f>IF(N307="sníž. přenesená",J307,0)</f>
        <v>0</v>
      </c>
      <c r="BI307" s="217">
        <f>IF(N307="nulová",J307,0)</f>
        <v>0</v>
      </c>
      <c r="BJ307" s="16" t="s">
        <v>79</v>
      </c>
      <c r="BK307" s="217">
        <f>ROUND(I307*H307,2)</f>
        <v>0</v>
      </c>
      <c r="BL307" s="16" t="s">
        <v>140</v>
      </c>
      <c r="BM307" s="16" t="s">
        <v>1408</v>
      </c>
    </row>
    <row r="308" s="1" customFormat="1">
      <c r="B308" s="37"/>
      <c r="C308" s="38"/>
      <c r="D308" s="218" t="s">
        <v>142</v>
      </c>
      <c r="E308" s="38"/>
      <c r="F308" s="219" t="s">
        <v>802</v>
      </c>
      <c r="G308" s="38"/>
      <c r="H308" s="38"/>
      <c r="I308" s="131"/>
      <c r="J308" s="38"/>
      <c r="K308" s="38"/>
      <c r="L308" s="42"/>
      <c r="M308" s="220"/>
      <c r="N308" s="78"/>
      <c r="O308" s="78"/>
      <c r="P308" s="78"/>
      <c r="Q308" s="78"/>
      <c r="R308" s="78"/>
      <c r="S308" s="78"/>
      <c r="T308" s="79"/>
      <c r="AT308" s="16" t="s">
        <v>142</v>
      </c>
      <c r="AU308" s="16" t="s">
        <v>81</v>
      </c>
    </row>
    <row r="309" s="1" customFormat="1" ht="16.5" customHeight="1">
      <c r="B309" s="37"/>
      <c r="C309" s="253" t="s">
        <v>561</v>
      </c>
      <c r="D309" s="253" t="s">
        <v>499</v>
      </c>
      <c r="E309" s="254" t="s">
        <v>822</v>
      </c>
      <c r="F309" s="255" t="s">
        <v>823</v>
      </c>
      <c r="G309" s="256" t="s">
        <v>636</v>
      </c>
      <c r="H309" s="257">
        <v>1</v>
      </c>
      <c r="I309" s="258"/>
      <c r="J309" s="259">
        <f>ROUND(I309*H309,2)</f>
        <v>0</v>
      </c>
      <c r="K309" s="255" t="s">
        <v>790</v>
      </c>
      <c r="L309" s="260"/>
      <c r="M309" s="261" t="s">
        <v>1</v>
      </c>
      <c r="N309" s="262" t="s">
        <v>43</v>
      </c>
      <c r="O309" s="78"/>
      <c r="P309" s="215">
        <f>O309*H309</f>
        <v>0</v>
      </c>
      <c r="Q309" s="215">
        <v>0.54800000000000004</v>
      </c>
      <c r="R309" s="215">
        <f>Q309*H309</f>
        <v>0.54800000000000004</v>
      </c>
      <c r="S309" s="215">
        <v>0</v>
      </c>
      <c r="T309" s="216">
        <f>S309*H309</f>
        <v>0</v>
      </c>
      <c r="AR309" s="16" t="s">
        <v>188</v>
      </c>
      <c r="AT309" s="16" t="s">
        <v>499</v>
      </c>
      <c r="AU309" s="16" t="s">
        <v>81</v>
      </c>
      <c r="AY309" s="16" t="s">
        <v>133</v>
      </c>
      <c r="BE309" s="217">
        <f>IF(N309="základní",J309,0)</f>
        <v>0</v>
      </c>
      <c r="BF309" s="217">
        <f>IF(N309="snížená",J309,0)</f>
        <v>0</v>
      </c>
      <c r="BG309" s="217">
        <f>IF(N309="zákl. přenesená",J309,0)</f>
        <v>0</v>
      </c>
      <c r="BH309" s="217">
        <f>IF(N309="sníž. přenesená",J309,0)</f>
        <v>0</v>
      </c>
      <c r="BI309" s="217">
        <f>IF(N309="nulová",J309,0)</f>
        <v>0</v>
      </c>
      <c r="BJ309" s="16" t="s">
        <v>79</v>
      </c>
      <c r="BK309" s="217">
        <f>ROUND(I309*H309,2)</f>
        <v>0</v>
      </c>
      <c r="BL309" s="16" t="s">
        <v>140</v>
      </c>
      <c r="BM309" s="16" t="s">
        <v>1409</v>
      </c>
    </row>
    <row r="310" s="1" customFormat="1">
      <c r="B310" s="37"/>
      <c r="C310" s="38"/>
      <c r="D310" s="218" t="s">
        <v>142</v>
      </c>
      <c r="E310" s="38"/>
      <c r="F310" s="219" t="s">
        <v>823</v>
      </c>
      <c r="G310" s="38"/>
      <c r="H310" s="38"/>
      <c r="I310" s="131"/>
      <c r="J310" s="38"/>
      <c r="K310" s="38"/>
      <c r="L310" s="42"/>
      <c r="M310" s="220"/>
      <c r="N310" s="78"/>
      <c r="O310" s="78"/>
      <c r="P310" s="78"/>
      <c r="Q310" s="78"/>
      <c r="R310" s="78"/>
      <c r="S310" s="78"/>
      <c r="T310" s="79"/>
      <c r="AT310" s="16" t="s">
        <v>142</v>
      </c>
      <c r="AU310" s="16" t="s">
        <v>81</v>
      </c>
    </row>
    <row r="311" s="1" customFormat="1" ht="16.5" customHeight="1">
      <c r="B311" s="37"/>
      <c r="C311" s="253" t="s">
        <v>572</v>
      </c>
      <c r="D311" s="253" t="s">
        <v>499</v>
      </c>
      <c r="E311" s="254" t="s">
        <v>1410</v>
      </c>
      <c r="F311" s="255" t="s">
        <v>1411</v>
      </c>
      <c r="G311" s="256" t="s">
        <v>636</v>
      </c>
      <c r="H311" s="257">
        <v>1</v>
      </c>
      <c r="I311" s="258"/>
      <c r="J311" s="259">
        <f>ROUND(I311*H311,2)</f>
        <v>0</v>
      </c>
      <c r="K311" s="255" t="s">
        <v>1</v>
      </c>
      <c r="L311" s="260"/>
      <c r="M311" s="261" t="s">
        <v>1</v>
      </c>
      <c r="N311" s="262" t="s">
        <v>43</v>
      </c>
      <c r="O311" s="78"/>
      <c r="P311" s="215">
        <f>O311*H311</f>
        <v>0</v>
      </c>
      <c r="Q311" s="215">
        <v>0.252</v>
      </c>
      <c r="R311" s="215">
        <f>Q311*H311</f>
        <v>0.252</v>
      </c>
      <c r="S311" s="215">
        <v>0</v>
      </c>
      <c r="T311" s="216">
        <f>S311*H311</f>
        <v>0</v>
      </c>
      <c r="AR311" s="16" t="s">
        <v>188</v>
      </c>
      <c r="AT311" s="16" t="s">
        <v>499</v>
      </c>
      <c r="AU311" s="16" t="s">
        <v>81</v>
      </c>
      <c r="AY311" s="16" t="s">
        <v>133</v>
      </c>
      <c r="BE311" s="217">
        <f>IF(N311="základní",J311,0)</f>
        <v>0</v>
      </c>
      <c r="BF311" s="217">
        <f>IF(N311="snížená",J311,0)</f>
        <v>0</v>
      </c>
      <c r="BG311" s="217">
        <f>IF(N311="zákl. přenesená",J311,0)</f>
        <v>0</v>
      </c>
      <c r="BH311" s="217">
        <f>IF(N311="sníž. přenesená",J311,0)</f>
        <v>0</v>
      </c>
      <c r="BI311" s="217">
        <f>IF(N311="nulová",J311,0)</f>
        <v>0</v>
      </c>
      <c r="BJ311" s="16" t="s">
        <v>79</v>
      </c>
      <c r="BK311" s="217">
        <f>ROUND(I311*H311,2)</f>
        <v>0</v>
      </c>
      <c r="BL311" s="16" t="s">
        <v>140</v>
      </c>
      <c r="BM311" s="16" t="s">
        <v>1412</v>
      </c>
    </row>
    <row r="312" s="1" customFormat="1">
      <c r="B312" s="37"/>
      <c r="C312" s="38"/>
      <c r="D312" s="218" t="s">
        <v>142</v>
      </c>
      <c r="E312" s="38"/>
      <c r="F312" s="219" t="s">
        <v>1411</v>
      </c>
      <c r="G312" s="38"/>
      <c r="H312" s="38"/>
      <c r="I312" s="131"/>
      <c r="J312" s="38"/>
      <c r="K312" s="38"/>
      <c r="L312" s="42"/>
      <c r="M312" s="220"/>
      <c r="N312" s="78"/>
      <c r="O312" s="78"/>
      <c r="P312" s="78"/>
      <c r="Q312" s="78"/>
      <c r="R312" s="78"/>
      <c r="S312" s="78"/>
      <c r="T312" s="79"/>
      <c r="AT312" s="16" t="s">
        <v>142</v>
      </c>
      <c r="AU312" s="16" t="s">
        <v>81</v>
      </c>
    </row>
    <row r="313" s="1" customFormat="1" ht="16.5" customHeight="1">
      <c r="B313" s="37"/>
      <c r="C313" s="253" t="s">
        <v>578</v>
      </c>
      <c r="D313" s="253" t="s">
        <v>499</v>
      </c>
      <c r="E313" s="254" t="s">
        <v>1413</v>
      </c>
      <c r="F313" s="255" t="s">
        <v>1414</v>
      </c>
      <c r="G313" s="256" t="s">
        <v>636</v>
      </c>
      <c r="H313" s="257">
        <v>4</v>
      </c>
      <c r="I313" s="258"/>
      <c r="J313" s="259">
        <f>ROUND(I313*H313,2)</f>
        <v>0</v>
      </c>
      <c r="K313" s="255" t="s">
        <v>1</v>
      </c>
      <c r="L313" s="260"/>
      <c r="M313" s="261" t="s">
        <v>1</v>
      </c>
      <c r="N313" s="262" t="s">
        <v>43</v>
      </c>
      <c r="O313" s="78"/>
      <c r="P313" s="215">
        <f>O313*H313</f>
        <v>0</v>
      </c>
      <c r="Q313" s="215">
        <v>0.504</v>
      </c>
      <c r="R313" s="215">
        <f>Q313*H313</f>
        <v>2.016</v>
      </c>
      <c r="S313" s="215">
        <v>0</v>
      </c>
      <c r="T313" s="216">
        <f>S313*H313</f>
        <v>0</v>
      </c>
      <c r="AR313" s="16" t="s">
        <v>188</v>
      </c>
      <c r="AT313" s="16" t="s">
        <v>499</v>
      </c>
      <c r="AU313" s="16" t="s">
        <v>81</v>
      </c>
      <c r="AY313" s="16" t="s">
        <v>133</v>
      </c>
      <c r="BE313" s="217">
        <f>IF(N313="základní",J313,0)</f>
        <v>0</v>
      </c>
      <c r="BF313" s="217">
        <f>IF(N313="snížená",J313,0)</f>
        <v>0</v>
      </c>
      <c r="BG313" s="217">
        <f>IF(N313="zákl. přenesená",J313,0)</f>
        <v>0</v>
      </c>
      <c r="BH313" s="217">
        <f>IF(N313="sníž. přenesená",J313,0)</f>
        <v>0</v>
      </c>
      <c r="BI313" s="217">
        <f>IF(N313="nulová",J313,0)</f>
        <v>0</v>
      </c>
      <c r="BJ313" s="16" t="s">
        <v>79</v>
      </c>
      <c r="BK313" s="217">
        <f>ROUND(I313*H313,2)</f>
        <v>0</v>
      </c>
      <c r="BL313" s="16" t="s">
        <v>140</v>
      </c>
      <c r="BM313" s="16" t="s">
        <v>1415</v>
      </c>
    </row>
    <row r="314" s="1" customFormat="1">
      <c r="B314" s="37"/>
      <c r="C314" s="38"/>
      <c r="D314" s="218" t="s">
        <v>142</v>
      </c>
      <c r="E314" s="38"/>
      <c r="F314" s="219" t="s">
        <v>1414</v>
      </c>
      <c r="G314" s="38"/>
      <c r="H314" s="38"/>
      <c r="I314" s="131"/>
      <c r="J314" s="38"/>
      <c r="K314" s="38"/>
      <c r="L314" s="42"/>
      <c r="M314" s="220"/>
      <c r="N314" s="78"/>
      <c r="O314" s="78"/>
      <c r="P314" s="78"/>
      <c r="Q314" s="78"/>
      <c r="R314" s="78"/>
      <c r="S314" s="78"/>
      <c r="T314" s="79"/>
      <c r="AT314" s="16" t="s">
        <v>142</v>
      </c>
      <c r="AU314" s="16" t="s">
        <v>81</v>
      </c>
    </row>
    <row r="315" s="1" customFormat="1" ht="16.5" customHeight="1">
      <c r="B315" s="37"/>
      <c r="C315" s="253" t="s">
        <v>584</v>
      </c>
      <c r="D315" s="253" t="s">
        <v>499</v>
      </c>
      <c r="E315" s="254" t="s">
        <v>1416</v>
      </c>
      <c r="F315" s="255" t="s">
        <v>1417</v>
      </c>
      <c r="G315" s="256" t="s">
        <v>636</v>
      </c>
      <c r="H315" s="257">
        <v>1</v>
      </c>
      <c r="I315" s="258"/>
      <c r="J315" s="259">
        <f>ROUND(I315*H315,2)</f>
        <v>0</v>
      </c>
      <c r="K315" s="255" t="s">
        <v>139</v>
      </c>
      <c r="L315" s="260"/>
      <c r="M315" s="261" t="s">
        <v>1</v>
      </c>
      <c r="N315" s="262" t="s">
        <v>43</v>
      </c>
      <c r="O315" s="78"/>
      <c r="P315" s="215">
        <f>O315*H315</f>
        <v>0</v>
      </c>
      <c r="Q315" s="215">
        <v>1.363</v>
      </c>
      <c r="R315" s="215">
        <f>Q315*H315</f>
        <v>1.363</v>
      </c>
      <c r="S315" s="215">
        <v>0</v>
      </c>
      <c r="T315" s="216">
        <f>S315*H315</f>
        <v>0</v>
      </c>
      <c r="AR315" s="16" t="s">
        <v>188</v>
      </c>
      <c r="AT315" s="16" t="s">
        <v>499</v>
      </c>
      <c r="AU315" s="16" t="s">
        <v>81</v>
      </c>
      <c r="AY315" s="16" t="s">
        <v>133</v>
      </c>
      <c r="BE315" s="217">
        <f>IF(N315="základní",J315,0)</f>
        <v>0</v>
      </c>
      <c r="BF315" s="217">
        <f>IF(N315="snížená",J315,0)</f>
        <v>0</v>
      </c>
      <c r="BG315" s="217">
        <f>IF(N315="zákl. přenesená",J315,0)</f>
        <v>0</v>
      </c>
      <c r="BH315" s="217">
        <f>IF(N315="sníž. přenesená",J315,0)</f>
        <v>0</v>
      </c>
      <c r="BI315" s="217">
        <f>IF(N315="nulová",J315,0)</f>
        <v>0</v>
      </c>
      <c r="BJ315" s="16" t="s">
        <v>79</v>
      </c>
      <c r="BK315" s="217">
        <f>ROUND(I315*H315,2)</f>
        <v>0</v>
      </c>
      <c r="BL315" s="16" t="s">
        <v>140</v>
      </c>
      <c r="BM315" s="16" t="s">
        <v>1418</v>
      </c>
    </row>
    <row r="316" s="1" customFormat="1">
      <c r="B316" s="37"/>
      <c r="C316" s="38"/>
      <c r="D316" s="218" t="s">
        <v>142</v>
      </c>
      <c r="E316" s="38"/>
      <c r="F316" s="219" t="s">
        <v>1419</v>
      </c>
      <c r="G316" s="38"/>
      <c r="H316" s="38"/>
      <c r="I316" s="131"/>
      <c r="J316" s="38"/>
      <c r="K316" s="38"/>
      <c r="L316" s="42"/>
      <c r="M316" s="220"/>
      <c r="N316" s="78"/>
      <c r="O316" s="78"/>
      <c r="P316" s="78"/>
      <c r="Q316" s="78"/>
      <c r="R316" s="78"/>
      <c r="S316" s="78"/>
      <c r="T316" s="79"/>
      <c r="AT316" s="16" t="s">
        <v>142</v>
      </c>
      <c r="AU316" s="16" t="s">
        <v>81</v>
      </c>
    </row>
    <row r="317" s="1" customFormat="1" ht="16.5" customHeight="1">
      <c r="B317" s="37"/>
      <c r="C317" s="206" t="s">
        <v>590</v>
      </c>
      <c r="D317" s="206" t="s">
        <v>135</v>
      </c>
      <c r="E317" s="207" t="s">
        <v>1420</v>
      </c>
      <c r="F317" s="208" t="s">
        <v>1421</v>
      </c>
      <c r="G317" s="209" t="s">
        <v>636</v>
      </c>
      <c r="H317" s="210">
        <v>2</v>
      </c>
      <c r="I317" s="211"/>
      <c r="J317" s="212">
        <f>ROUND(I317*H317,2)</f>
        <v>0</v>
      </c>
      <c r="K317" s="208" t="s">
        <v>1</v>
      </c>
      <c r="L317" s="42"/>
      <c r="M317" s="213" t="s">
        <v>1</v>
      </c>
      <c r="N317" s="214" t="s">
        <v>43</v>
      </c>
      <c r="O317" s="78"/>
      <c r="P317" s="215">
        <f>O317*H317</f>
        <v>0</v>
      </c>
      <c r="Q317" s="215">
        <v>0.0040200000000000001</v>
      </c>
      <c r="R317" s="215">
        <f>Q317*H317</f>
        <v>0.0080400000000000003</v>
      </c>
      <c r="S317" s="215">
        <v>0</v>
      </c>
      <c r="T317" s="216">
        <f>S317*H317</f>
        <v>0</v>
      </c>
      <c r="AR317" s="16" t="s">
        <v>250</v>
      </c>
      <c r="AT317" s="16" t="s">
        <v>135</v>
      </c>
      <c r="AU317" s="16" t="s">
        <v>81</v>
      </c>
      <c r="AY317" s="16" t="s">
        <v>133</v>
      </c>
      <c r="BE317" s="217">
        <f>IF(N317="základní",J317,0)</f>
        <v>0</v>
      </c>
      <c r="BF317" s="217">
        <f>IF(N317="snížená",J317,0)</f>
        <v>0</v>
      </c>
      <c r="BG317" s="217">
        <f>IF(N317="zákl. přenesená",J317,0)</f>
        <v>0</v>
      </c>
      <c r="BH317" s="217">
        <f>IF(N317="sníž. přenesená",J317,0)</f>
        <v>0</v>
      </c>
      <c r="BI317" s="217">
        <f>IF(N317="nulová",J317,0)</f>
        <v>0</v>
      </c>
      <c r="BJ317" s="16" t="s">
        <v>79</v>
      </c>
      <c r="BK317" s="217">
        <f>ROUND(I317*H317,2)</f>
        <v>0</v>
      </c>
      <c r="BL317" s="16" t="s">
        <v>250</v>
      </c>
      <c r="BM317" s="16" t="s">
        <v>1422</v>
      </c>
    </row>
    <row r="318" s="1" customFormat="1">
      <c r="B318" s="37"/>
      <c r="C318" s="38"/>
      <c r="D318" s="218" t="s">
        <v>142</v>
      </c>
      <c r="E318" s="38"/>
      <c r="F318" s="219" t="s">
        <v>1423</v>
      </c>
      <c r="G318" s="38"/>
      <c r="H318" s="38"/>
      <c r="I318" s="131"/>
      <c r="J318" s="38"/>
      <c r="K318" s="38"/>
      <c r="L318" s="42"/>
      <c r="M318" s="220"/>
      <c r="N318" s="78"/>
      <c r="O318" s="78"/>
      <c r="P318" s="78"/>
      <c r="Q318" s="78"/>
      <c r="R318" s="78"/>
      <c r="S318" s="78"/>
      <c r="T318" s="79"/>
      <c r="AT318" s="16" t="s">
        <v>142</v>
      </c>
      <c r="AU318" s="16" t="s">
        <v>81</v>
      </c>
    </row>
    <row r="319" s="1" customFormat="1" ht="16.5" customHeight="1">
      <c r="B319" s="37"/>
      <c r="C319" s="253" t="s">
        <v>595</v>
      </c>
      <c r="D319" s="253" t="s">
        <v>499</v>
      </c>
      <c r="E319" s="254" t="s">
        <v>1424</v>
      </c>
      <c r="F319" s="255" t="s">
        <v>1425</v>
      </c>
      <c r="G319" s="256" t="s">
        <v>636</v>
      </c>
      <c r="H319" s="257">
        <v>1</v>
      </c>
      <c r="I319" s="258"/>
      <c r="J319" s="259">
        <f>ROUND(I319*H319,2)</f>
        <v>0</v>
      </c>
      <c r="K319" s="255" t="s">
        <v>1</v>
      </c>
      <c r="L319" s="260"/>
      <c r="M319" s="261" t="s">
        <v>1</v>
      </c>
      <c r="N319" s="262" t="s">
        <v>43</v>
      </c>
      <c r="O319" s="78"/>
      <c r="P319" s="215">
        <f>O319*H319</f>
        <v>0</v>
      </c>
      <c r="Q319" s="215">
        <v>0.017999999999999999</v>
      </c>
      <c r="R319" s="215">
        <f>Q319*H319</f>
        <v>0.017999999999999999</v>
      </c>
      <c r="S319" s="215">
        <v>0</v>
      </c>
      <c r="T319" s="216">
        <f>S319*H319</f>
        <v>0</v>
      </c>
      <c r="AR319" s="16" t="s">
        <v>425</v>
      </c>
      <c r="AT319" s="16" t="s">
        <v>499</v>
      </c>
      <c r="AU319" s="16" t="s">
        <v>81</v>
      </c>
      <c r="AY319" s="16" t="s">
        <v>133</v>
      </c>
      <c r="BE319" s="217">
        <f>IF(N319="základní",J319,0)</f>
        <v>0</v>
      </c>
      <c r="BF319" s="217">
        <f>IF(N319="snížená",J319,0)</f>
        <v>0</v>
      </c>
      <c r="BG319" s="217">
        <f>IF(N319="zákl. přenesená",J319,0)</f>
        <v>0</v>
      </c>
      <c r="BH319" s="217">
        <f>IF(N319="sníž. přenesená",J319,0)</f>
        <v>0</v>
      </c>
      <c r="BI319" s="217">
        <f>IF(N319="nulová",J319,0)</f>
        <v>0</v>
      </c>
      <c r="BJ319" s="16" t="s">
        <v>79</v>
      </c>
      <c r="BK319" s="217">
        <f>ROUND(I319*H319,2)</f>
        <v>0</v>
      </c>
      <c r="BL319" s="16" t="s">
        <v>250</v>
      </c>
      <c r="BM319" s="16" t="s">
        <v>1426</v>
      </c>
    </row>
    <row r="320" s="1" customFormat="1">
      <c r="B320" s="37"/>
      <c r="C320" s="38"/>
      <c r="D320" s="218" t="s">
        <v>142</v>
      </c>
      <c r="E320" s="38"/>
      <c r="F320" s="219" t="s">
        <v>1427</v>
      </c>
      <c r="G320" s="38"/>
      <c r="H320" s="38"/>
      <c r="I320" s="131"/>
      <c r="J320" s="38"/>
      <c r="K320" s="38"/>
      <c r="L320" s="42"/>
      <c r="M320" s="220"/>
      <c r="N320" s="78"/>
      <c r="O320" s="78"/>
      <c r="P320" s="78"/>
      <c r="Q320" s="78"/>
      <c r="R320" s="78"/>
      <c r="S320" s="78"/>
      <c r="T320" s="79"/>
      <c r="AT320" s="16" t="s">
        <v>142</v>
      </c>
      <c r="AU320" s="16" t="s">
        <v>81</v>
      </c>
    </row>
    <row r="321" s="1" customFormat="1" ht="16.5" customHeight="1">
      <c r="B321" s="37"/>
      <c r="C321" s="253" t="s">
        <v>600</v>
      </c>
      <c r="D321" s="253" t="s">
        <v>499</v>
      </c>
      <c r="E321" s="254" t="s">
        <v>1428</v>
      </c>
      <c r="F321" s="255" t="s">
        <v>1429</v>
      </c>
      <c r="G321" s="256" t="s">
        <v>636</v>
      </c>
      <c r="H321" s="257">
        <v>1</v>
      </c>
      <c r="I321" s="258"/>
      <c r="J321" s="259">
        <f>ROUND(I321*H321,2)</f>
        <v>0</v>
      </c>
      <c r="K321" s="255" t="s">
        <v>1</v>
      </c>
      <c r="L321" s="260"/>
      <c r="M321" s="261" t="s">
        <v>1</v>
      </c>
      <c r="N321" s="262" t="s">
        <v>43</v>
      </c>
      <c r="O321" s="78"/>
      <c r="P321" s="215">
        <f>O321*H321</f>
        <v>0</v>
      </c>
      <c r="Q321" s="215">
        <v>0.00068000000000000005</v>
      </c>
      <c r="R321" s="215">
        <f>Q321*H321</f>
        <v>0.00068000000000000005</v>
      </c>
      <c r="S321" s="215">
        <v>0</v>
      </c>
      <c r="T321" s="216">
        <f>S321*H321</f>
        <v>0</v>
      </c>
      <c r="AR321" s="16" t="s">
        <v>188</v>
      </c>
      <c r="AT321" s="16" t="s">
        <v>499</v>
      </c>
      <c r="AU321" s="16" t="s">
        <v>81</v>
      </c>
      <c r="AY321" s="16" t="s">
        <v>133</v>
      </c>
      <c r="BE321" s="217">
        <f>IF(N321="základní",J321,0)</f>
        <v>0</v>
      </c>
      <c r="BF321" s="217">
        <f>IF(N321="snížená",J321,0)</f>
        <v>0</v>
      </c>
      <c r="BG321" s="217">
        <f>IF(N321="zákl. přenesená",J321,0)</f>
        <v>0</v>
      </c>
      <c r="BH321" s="217">
        <f>IF(N321="sníž. přenesená",J321,0)</f>
        <v>0</v>
      </c>
      <c r="BI321" s="217">
        <f>IF(N321="nulová",J321,0)</f>
        <v>0</v>
      </c>
      <c r="BJ321" s="16" t="s">
        <v>79</v>
      </c>
      <c r="BK321" s="217">
        <f>ROUND(I321*H321,2)</f>
        <v>0</v>
      </c>
      <c r="BL321" s="16" t="s">
        <v>140</v>
      </c>
      <c r="BM321" s="16" t="s">
        <v>1430</v>
      </c>
    </row>
    <row r="322" s="1" customFormat="1">
      <c r="B322" s="37"/>
      <c r="C322" s="38"/>
      <c r="D322" s="218" t="s">
        <v>142</v>
      </c>
      <c r="E322" s="38"/>
      <c r="F322" s="219" t="s">
        <v>1431</v>
      </c>
      <c r="G322" s="38"/>
      <c r="H322" s="38"/>
      <c r="I322" s="131"/>
      <c r="J322" s="38"/>
      <c r="K322" s="38"/>
      <c r="L322" s="42"/>
      <c r="M322" s="220"/>
      <c r="N322" s="78"/>
      <c r="O322" s="78"/>
      <c r="P322" s="78"/>
      <c r="Q322" s="78"/>
      <c r="R322" s="78"/>
      <c r="S322" s="78"/>
      <c r="T322" s="79"/>
      <c r="AT322" s="16" t="s">
        <v>142</v>
      </c>
      <c r="AU322" s="16" t="s">
        <v>81</v>
      </c>
    </row>
    <row r="323" s="1" customFormat="1" ht="16.5" customHeight="1">
      <c r="B323" s="37"/>
      <c r="C323" s="206" t="s">
        <v>623</v>
      </c>
      <c r="D323" s="206" t="s">
        <v>135</v>
      </c>
      <c r="E323" s="207" t="s">
        <v>648</v>
      </c>
      <c r="F323" s="208" t="s">
        <v>1432</v>
      </c>
      <c r="G323" s="209" t="s">
        <v>636</v>
      </c>
      <c r="H323" s="210">
        <v>10</v>
      </c>
      <c r="I323" s="211"/>
      <c r="J323" s="212">
        <f>ROUND(I323*H323,2)</f>
        <v>0</v>
      </c>
      <c r="K323" s="208" t="s">
        <v>139</v>
      </c>
      <c r="L323" s="42"/>
      <c r="M323" s="213" t="s">
        <v>1</v>
      </c>
      <c r="N323" s="214" t="s">
        <v>43</v>
      </c>
      <c r="O323" s="78"/>
      <c r="P323" s="215">
        <f>O323*H323</f>
        <v>0</v>
      </c>
      <c r="Q323" s="215">
        <v>0.0016100000000000001</v>
      </c>
      <c r="R323" s="215">
        <f>Q323*H323</f>
        <v>0.0161</v>
      </c>
      <c r="S323" s="215">
        <v>0</v>
      </c>
      <c r="T323" s="216">
        <f>S323*H323</f>
        <v>0</v>
      </c>
      <c r="AR323" s="16" t="s">
        <v>140</v>
      </c>
      <c r="AT323" s="16" t="s">
        <v>135</v>
      </c>
      <c r="AU323" s="16" t="s">
        <v>81</v>
      </c>
      <c r="AY323" s="16" t="s">
        <v>133</v>
      </c>
      <c r="BE323" s="217">
        <f>IF(N323="základní",J323,0)</f>
        <v>0</v>
      </c>
      <c r="BF323" s="217">
        <f>IF(N323="snížená",J323,0)</f>
        <v>0</v>
      </c>
      <c r="BG323" s="217">
        <f>IF(N323="zákl. přenesená",J323,0)</f>
        <v>0</v>
      </c>
      <c r="BH323" s="217">
        <f>IF(N323="sníž. přenesená",J323,0)</f>
        <v>0</v>
      </c>
      <c r="BI323" s="217">
        <f>IF(N323="nulová",J323,0)</f>
        <v>0</v>
      </c>
      <c r="BJ323" s="16" t="s">
        <v>79</v>
      </c>
      <c r="BK323" s="217">
        <f>ROUND(I323*H323,2)</f>
        <v>0</v>
      </c>
      <c r="BL323" s="16" t="s">
        <v>140</v>
      </c>
      <c r="BM323" s="16" t="s">
        <v>1433</v>
      </c>
    </row>
    <row r="324" s="1" customFormat="1">
      <c r="B324" s="37"/>
      <c r="C324" s="38"/>
      <c r="D324" s="218" t="s">
        <v>142</v>
      </c>
      <c r="E324" s="38"/>
      <c r="F324" s="219" t="s">
        <v>1434</v>
      </c>
      <c r="G324" s="38"/>
      <c r="H324" s="38"/>
      <c r="I324" s="131"/>
      <c r="J324" s="38"/>
      <c r="K324" s="38"/>
      <c r="L324" s="42"/>
      <c r="M324" s="220"/>
      <c r="N324" s="78"/>
      <c r="O324" s="78"/>
      <c r="P324" s="78"/>
      <c r="Q324" s="78"/>
      <c r="R324" s="78"/>
      <c r="S324" s="78"/>
      <c r="T324" s="79"/>
      <c r="AT324" s="16" t="s">
        <v>142</v>
      </c>
      <c r="AU324" s="16" t="s">
        <v>81</v>
      </c>
    </row>
    <row r="325" s="1" customFormat="1" ht="16.5" customHeight="1">
      <c r="B325" s="37"/>
      <c r="C325" s="253" t="s">
        <v>627</v>
      </c>
      <c r="D325" s="253" t="s">
        <v>499</v>
      </c>
      <c r="E325" s="254" t="s">
        <v>1435</v>
      </c>
      <c r="F325" s="255" t="s">
        <v>1436</v>
      </c>
      <c r="G325" s="256" t="s">
        <v>636</v>
      </c>
      <c r="H325" s="257">
        <v>1</v>
      </c>
      <c r="I325" s="258"/>
      <c r="J325" s="259">
        <f>ROUND(I325*H325,2)</f>
        <v>0</v>
      </c>
      <c r="K325" s="255" t="s">
        <v>139</v>
      </c>
      <c r="L325" s="260"/>
      <c r="M325" s="261" t="s">
        <v>1</v>
      </c>
      <c r="N325" s="262" t="s">
        <v>43</v>
      </c>
      <c r="O325" s="78"/>
      <c r="P325" s="215">
        <f>O325*H325</f>
        <v>0</v>
      </c>
      <c r="Q325" s="215">
        <v>0.016500000000000001</v>
      </c>
      <c r="R325" s="215">
        <f>Q325*H325</f>
        <v>0.016500000000000001</v>
      </c>
      <c r="S325" s="215">
        <v>0</v>
      </c>
      <c r="T325" s="216">
        <f>S325*H325</f>
        <v>0</v>
      </c>
      <c r="AR325" s="16" t="s">
        <v>188</v>
      </c>
      <c r="AT325" s="16" t="s">
        <v>499</v>
      </c>
      <c r="AU325" s="16" t="s">
        <v>81</v>
      </c>
      <c r="AY325" s="16" t="s">
        <v>133</v>
      </c>
      <c r="BE325" s="217">
        <f>IF(N325="základní",J325,0)</f>
        <v>0</v>
      </c>
      <c r="BF325" s="217">
        <f>IF(N325="snížená",J325,0)</f>
        <v>0</v>
      </c>
      <c r="BG325" s="217">
        <f>IF(N325="zákl. přenesená",J325,0)</f>
        <v>0</v>
      </c>
      <c r="BH325" s="217">
        <f>IF(N325="sníž. přenesená",J325,0)</f>
        <v>0</v>
      </c>
      <c r="BI325" s="217">
        <f>IF(N325="nulová",J325,0)</f>
        <v>0</v>
      </c>
      <c r="BJ325" s="16" t="s">
        <v>79</v>
      </c>
      <c r="BK325" s="217">
        <f>ROUND(I325*H325,2)</f>
        <v>0</v>
      </c>
      <c r="BL325" s="16" t="s">
        <v>140</v>
      </c>
      <c r="BM325" s="16" t="s">
        <v>1437</v>
      </c>
    </row>
    <row r="326" s="1" customFormat="1">
      <c r="B326" s="37"/>
      <c r="C326" s="38"/>
      <c r="D326" s="218" t="s">
        <v>142</v>
      </c>
      <c r="E326" s="38"/>
      <c r="F326" s="219" t="s">
        <v>1438</v>
      </c>
      <c r="G326" s="38"/>
      <c r="H326" s="38"/>
      <c r="I326" s="131"/>
      <c r="J326" s="38"/>
      <c r="K326" s="38"/>
      <c r="L326" s="42"/>
      <c r="M326" s="220"/>
      <c r="N326" s="78"/>
      <c r="O326" s="78"/>
      <c r="P326" s="78"/>
      <c r="Q326" s="78"/>
      <c r="R326" s="78"/>
      <c r="S326" s="78"/>
      <c r="T326" s="79"/>
      <c r="AT326" s="16" t="s">
        <v>142</v>
      </c>
      <c r="AU326" s="16" t="s">
        <v>81</v>
      </c>
    </row>
    <row r="327" s="1" customFormat="1" ht="16.5" customHeight="1">
      <c r="B327" s="37"/>
      <c r="C327" s="253" t="s">
        <v>633</v>
      </c>
      <c r="D327" s="253" t="s">
        <v>499</v>
      </c>
      <c r="E327" s="254" t="s">
        <v>656</v>
      </c>
      <c r="F327" s="255" t="s">
        <v>1439</v>
      </c>
      <c r="G327" s="256" t="s">
        <v>636</v>
      </c>
      <c r="H327" s="257">
        <v>3</v>
      </c>
      <c r="I327" s="258"/>
      <c r="J327" s="259">
        <f>ROUND(I327*H327,2)</f>
        <v>0</v>
      </c>
      <c r="K327" s="255" t="s">
        <v>1</v>
      </c>
      <c r="L327" s="260"/>
      <c r="M327" s="261" t="s">
        <v>1</v>
      </c>
      <c r="N327" s="262" t="s">
        <v>43</v>
      </c>
      <c r="O327" s="78"/>
      <c r="P327" s="215">
        <f>O327*H327</f>
        <v>0</v>
      </c>
      <c r="Q327" s="215">
        <v>0.016500000000000001</v>
      </c>
      <c r="R327" s="215">
        <f>Q327*H327</f>
        <v>0.049500000000000002</v>
      </c>
      <c r="S327" s="215">
        <v>0</v>
      </c>
      <c r="T327" s="216">
        <f>S327*H327</f>
        <v>0</v>
      </c>
      <c r="AR327" s="16" t="s">
        <v>188</v>
      </c>
      <c r="AT327" s="16" t="s">
        <v>499</v>
      </c>
      <c r="AU327" s="16" t="s">
        <v>81</v>
      </c>
      <c r="AY327" s="16" t="s">
        <v>133</v>
      </c>
      <c r="BE327" s="217">
        <f>IF(N327="základní",J327,0)</f>
        <v>0</v>
      </c>
      <c r="BF327" s="217">
        <f>IF(N327="snížená",J327,0)</f>
        <v>0</v>
      </c>
      <c r="BG327" s="217">
        <f>IF(N327="zákl. přenesená",J327,0)</f>
        <v>0</v>
      </c>
      <c r="BH327" s="217">
        <f>IF(N327="sníž. přenesená",J327,0)</f>
        <v>0</v>
      </c>
      <c r="BI327" s="217">
        <f>IF(N327="nulová",J327,0)</f>
        <v>0</v>
      </c>
      <c r="BJ327" s="16" t="s">
        <v>79</v>
      </c>
      <c r="BK327" s="217">
        <f>ROUND(I327*H327,2)</f>
        <v>0</v>
      </c>
      <c r="BL327" s="16" t="s">
        <v>140</v>
      </c>
      <c r="BM327" s="16" t="s">
        <v>1440</v>
      </c>
    </row>
    <row r="328" s="1" customFormat="1">
      <c r="B328" s="37"/>
      <c r="C328" s="38"/>
      <c r="D328" s="218" t="s">
        <v>142</v>
      </c>
      <c r="E328" s="38"/>
      <c r="F328" s="219" t="s">
        <v>1439</v>
      </c>
      <c r="G328" s="38"/>
      <c r="H328" s="38"/>
      <c r="I328" s="131"/>
      <c r="J328" s="38"/>
      <c r="K328" s="38"/>
      <c r="L328" s="42"/>
      <c r="M328" s="220"/>
      <c r="N328" s="78"/>
      <c r="O328" s="78"/>
      <c r="P328" s="78"/>
      <c r="Q328" s="78"/>
      <c r="R328" s="78"/>
      <c r="S328" s="78"/>
      <c r="T328" s="79"/>
      <c r="AT328" s="16" t="s">
        <v>142</v>
      </c>
      <c r="AU328" s="16" t="s">
        <v>81</v>
      </c>
    </row>
    <row r="329" s="1" customFormat="1" ht="16.5" customHeight="1">
      <c r="B329" s="37"/>
      <c r="C329" s="253" t="s">
        <v>639</v>
      </c>
      <c r="D329" s="253" t="s">
        <v>499</v>
      </c>
      <c r="E329" s="254" t="s">
        <v>1441</v>
      </c>
      <c r="F329" s="255" t="s">
        <v>1442</v>
      </c>
      <c r="G329" s="256" t="s">
        <v>636</v>
      </c>
      <c r="H329" s="257">
        <v>2</v>
      </c>
      <c r="I329" s="258"/>
      <c r="J329" s="259">
        <f>ROUND(I329*H329,2)</f>
        <v>0</v>
      </c>
      <c r="K329" s="255" t="s">
        <v>139</v>
      </c>
      <c r="L329" s="260"/>
      <c r="M329" s="261" t="s">
        <v>1</v>
      </c>
      <c r="N329" s="262" t="s">
        <v>43</v>
      </c>
      <c r="O329" s="78"/>
      <c r="P329" s="215">
        <f>O329*H329</f>
        <v>0</v>
      </c>
      <c r="Q329" s="215">
        <v>0.025899999999999999</v>
      </c>
      <c r="R329" s="215">
        <f>Q329*H329</f>
        <v>0.051799999999999999</v>
      </c>
      <c r="S329" s="215">
        <v>0</v>
      </c>
      <c r="T329" s="216">
        <f>S329*H329</f>
        <v>0</v>
      </c>
      <c r="AR329" s="16" t="s">
        <v>188</v>
      </c>
      <c r="AT329" s="16" t="s">
        <v>499</v>
      </c>
      <c r="AU329" s="16" t="s">
        <v>81</v>
      </c>
      <c r="AY329" s="16" t="s">
        <v>133</v>
      </c>
      <c r="BE329" s="217">
        <f>IF(N329="základní",J329,0)</f>
        <v>0</v>
      </c>
      <c r="BF329" s="217">
        <f>IF(N329="snížená",J329,0)</f>
        <v>0</v>
      </c>
      <c r="BG329" s="217">
        <f>IF(N329="zákl. přenesená",J329,0)</f>
        <v>0</v>
      </c>
      <c r="BH329" s="217">
        <f>IF(N329="sníž. přenesená",J329,0)</f>
        <v>0</v>
      </c>
      <c r="BI329" s="217">
        <f>IF(N329="nulová",J329,0)</f>
        <v>0</v>
      </c>
      <c r="BJ329" s="16" t="s">
        <v>79</v>
      </c>
      <c r="BK329" s="217">
        <f>ROUND(I329*H329,2)</f>
        <v>0</v>
      </c>
      <c r="BL329" s="16" t="s">
        <v>140</v>
      </c>
      <c r="BM329" s="16" t="s">
        <v>1443</v>
      </c>
    </row>
    <row r="330" s="1" customFormat="1">
      <c r="B330" s="37"/>
      <c r="C330" s="38"/>
      <c r="D330" s="218" t="s">
        <v>142</v>
      </c>
      <c r="E330" s="38"/>
      <c r="F330" s="219" t="s">
        <v>1442</v>
      </c>
      <c r="G330" s="38"/>
      <c r="H330" s="38"/>
      <c r="I330" s="131"/>
      <c r="J330" s="38"/>
      <c r="K330" s="38"/>
      <c r="L330" s="42"/>
      <c r="M330" s="220"/>
      <c r="N330" s="78"/>
      <c r="O330" s="78"/>
      <c r="P330" s="78"/>
      <c r="Q330" s="78"/>
      <c r="R330" s="78"/>
      <c r="S330" s="78"/>
      <c r="T330" s="79"/>
      <c r="AT330" s="16" t="s">
        <v>142</v>
      </c>
      <c r="AU330" s="16" t="s">
        <v>81</v>
      </c>
    </row>
    <row r="331" s="1" customFormat="1" ht="16.5" customHeight="1">
      <c r="B331" s="37"/>
      <c r="C331" s="253" t="s">
        <v>643</v>
      </c>
      <c r="D331" s="253" t="s">
        <v>499</v>
      </c>
      <c r="E331" s="254" t="s">
        <v>1444</v>
      </c>
      <c r="F331" s="255" t="s">
        <v>1445</v>
      </c>
      <c r="G331" s="256" t="s">
        <v>636</v>
      </c>
      <c r="H331" s="257">
        <v>1</v>
      </c>
      <c r="I331" s="258"/>
      <c r="J331" s="259">
        <f>ROUND(I331*H331,2)</f>
        <v>0</v>
      </c>
      <c r="K331" s="255" t="s">
        <v>139</v>
      </c>
      <c r="L331" s="260"/>
      <c r="M331" s="261" t="s">
        <v>1</v>
      </c>
      <c r="N331" s="262" t="s">
        <v>43</v>
      </c>
      <c r="O331" s="78"/>
      <c r="P331" s="215">
        <f>O331*H331</f>
        <v>0</v>
      </c>
      <c r="Q331" s="215">
        <v>0.0106</v>
      </c>
      <c r="R331" s="215">
        <f>Q331*H331</f>
        <v>0.0106</v>
      </c>
      <c r="S331" s="215">
        <v>0</v>
      </c>
      <c r="T331" s="216">
        <f>S331*H331</f>
        <v>0</v>
      </c>
      <c r="AR331" s="16" t="s">
        <v>188</v>
      </c>
      <c r="AT331" s="16" t="s">
        <v>499</v>
      </c>
      <c r="AU331" s="16" t="s">
        <v>81</v>
      </c>
      <c r="AY331" s="16" t="s">
        <v>133</v>
      </c>
      <c r="BE331" s="217">
        <f>IF(N331="základní",J331,0)</f>
        <v>0</v>
      </c>
      <c r="BF331" s="217">
        <f>IF(N331="snížená",J331,0)</f>
        <v>0</v>
      </c>
      <c r="BG331" s="217">
        <f>IF(N331="zákl. přenesená",J331,0)</f>
        <v>0</v>
      </c>
      <c r="BH331" s="217">
        <f>IF(N331="sníž. přenesená",J331,0)</f>
        <v>0</v>
      </c>
      <c r="BI331" s="217">
        <f>IF(N331="nulová",J331,0)</f>
        <v>0</v>
      </c>
      <c r="BJ331" s="16" t="s">
        <v>79</v>
      </c>
      <c r="BK331" s="217">
        <f>ROUND(I331*H331,2)</f>
        <v>0</v>
      </c>
      <c r="BL331" s="16" t="s">
        <v>140</v>
      </c>
      <c r="BM331" s="16" t="s">
        <v>1446</v>
      </c>
    </row>
    <row r="332" s="1" customFormat="1">
      <c r="B332" s="37"/>
      <c r="C332" s="38"/>
      <c r="D332" s="218" t="s">
        <v>142</v>
      </c>
      <c r="E332" s="38"/>
      <c r="F332" s="219" t="s">
        <v>1445</v>
      </c>
      <c r="G332" s="38"/>
      <c r="H332" s="38"/>
      <c r="I332" s="131"/>
      <c r="J332" s="38"/>
      <c r="K332" s="38"/>
      <c r="L332" s="42"/>
      <c r="M332" s="220"/>
      <c r="N332" s="78"/>
      <c r="O332" s="78"/>
      <c r="P332" s="78"/>
      <c r="Q332" s="78"/>
      <c r="R332" s="78"/>
      <c r="S332" s="78"/>
      <c r="T332" s="79"/>
      <c r="AT332" s="16" t="s">
        <v>142</v>
      </c>
      <c r="AU332" s="16" t="s">
        <v>81</v>
      </c>
    </row>
    <row r="333" s="1" customFormat="1" ht="16.5" customHeight="1">
      <c r="B333" s="37"/>
      <c r="C333" s="253" t="s">
        <v>647</v>
      </c>
      <c r="D333" s="253" t="s">
        <v>499</v>
      </c>
      <c r="E333" s="254" t="s">
        <v>1447</v>
      </c>
      <c r="F333" s="255" t="s">
        <v>1448</v>
      </c>
      <c r="G333" s="256" t="s">
        <v>636</v>
      </c>
      <c r="H333" s="257">
        <v>2</v>
      </c>
      <c r="I333" s="258"/>
      <c r="J333" s="259">
        <f>ROUND(I333*H333,2)</f>
        <v>0</v>
      </c>
      <c r="K333" s="255" t="s">
        <v>139</v>
      </c>
      <c r="L333" s="260"/>
      <c r="M333" s="261" t="s">
        <v>1</v>
      </c>
      <c r="N333" s="262" t="s">
        <v>43</v>
      </c>
      <c r="O333" s="78"/>
      <c r="P333" s="215">
        <f>O333*H333</f>
        <v>0</v>
      </c>
      <c r="Q333" s="215">
        <v>0.0112</v>
      </c>
      <c r="R333" s="215">
        <f>Q333*H333</f>
        <v>0.0224</v>
      </c>
      <c r="S333" s="215">
        <v>0</v>
      </c>
      <c r="T333" s="216">
        <f>S333*H333</f>
        <v>0</v>
      </c>
      <c r="AR333" s="16" t="s">
        <v>188</v>
      </c>
      <c r="AT333" s="16" t="s">
        <v>499</v>
      </c>
      <c r="AU333" s="16" t="s">
        <v>81</v>
      </c>
      <c r="AY333" s="16" t="s">
        <v>133</v>
      </c>
      <c r="BE333" s="217">
        <f>IF(N333="základní",J333,0)</f>
        <v>0</v>
      </c>
      <c r="BF333" s="217">
        <f>IF(N333="snížená",J333,0)</f>
        <v>0</v>
      </c>
      <c r="BG333" s="217">
        <f>IF(N333="zákl. přenesená",J333,0)</f>
        <v>0</v>
      </c>
      <c r="BH333" s="217">
        <f>IF(N333="sníž. přenesená",J333,0)</f>
        <v>0</v>
      </c>
      <c r="BI333" s="217">
        <f>IF(N333="nulová",J333,0)</f>
        <v>0</v>
      </c>
      <c r="BJ333" s="16" t="s">
        <v>79</v>
      </c>
      <c r="BK333" s="217">
        <f>ROUND(I333*H333,2)</f>
        <v>0</v>
      </c>
      <c r="BL333" s="16" t="s">
        <v>140</v>
      </c>
      <c r="BM333" s="16" t="s">
        <v>1449</v>
      </c>
    </row>
    <row r="334" s="1" customFormat="1">
      <c r="B334" s="37"/>
      <c r="C334" s="38"/>
      <c r="D334" s="218" t="s">
        <v>142</v>
      </c>
      <c r="E334" s="38"/>
      <c r="F334" s="219" t="s">
        <v>1448</v>
      </c>
      <c r="G334" s="38"/>
      <c r="H334" s="38"/>
      <c r="I334" s="131"/>
      <c r="J334" s="38"/>
      <c r="K334" s="38"/>
      <c r="L334" s="42"/>
      <c r="M334" s="220"/>
      <c r="N334" s="78"/>
      <c r="O334" s="78"/>
      <c r="P334" s="78"/>
      <c r="Q334" s="78"/>
      <c r="R334" s="78"/>
      <c r="S334" s="78"/>
      <c r="T334" s="79"/>
      <c r="AT334" s="16" t="s">
        <v>142</v>
      </c>
      <c r="AU334" s="16" t="s">
        <v>81</v>
      </c>
    </row>
    <row r="335" s="1" customFormat="1" ht="16.5" customHeight="1">
      <c r="B335" s="37"/>
      <c r="C335" s="206" t="s">
        <v>651</v>
      </c>
      <c r="D335" s="206" t="s">
        <v>135</v>
      </c>
      <c r="E335" s="207" t="s">
        <v>1450</v>
      </c>
      <c r="F335" s="208" t="s">
        <v>1451</v>
      </c>
      <c r="G335" s="209" t="s">
        <v>636</v>
      </c>
      <c r="H335" s="210">
        <v>1</v>
      </c>
      <c r="I335" s="211"/>
      <c r="J335" s="212">
        <f>ROUND(I335*H335,2)</f>
        <v>0</v>
      </c>
      <c r="K335" s="208" t="s">
        <v>139</v>
      </c>
      <c r="L335" s="42"/>
      <c r="M335" s="213" t="s">
        <v>1</v>
      </c>
      <c r="N335" s="214" t="s">
        <v>43</v>
      </c>
      <c r="O335" s="78"/>
      <c r="P335" s="215">
        <f>O335*H335</f>
        <v>0</v>
      </c>
      <c r="Q335" s="215">
        <v>0.0010200000000000001</v>
      </c>
      <c r="R335" s="215">
        <f>Q335*H335</f>
        <v>0.0010200000000000001</v>
      </c>
      <c r="S335" s="215">
        <v>0</v>
      </c>
      <c r="T335" s="216">
        <f>S335*H335</f>
        <v>0</v>
      </c>
      <c r="AR335" s="16" t="s">
        <v>140</v>
      </c>
      <c r="AT335" s="16" t="s">
        <v>135</v>
      </c>
      <c r="AU335" s="16" t="s">
        <v>81</v>
      </c>
      <c r="AY335" s="16" t="s">
        <v>133</v>
      </c>
      <c r="BE335" s="217">
        <f>IF(N335="základní",J335,0)</f>
        <v>0</v>
      </c>
      <c r="BF335" s="217">
        <f>IF(N335="snížená",J335,0)</f>
        <v>0</v>
      </c>
      <c r="BG335" s="217">
        <f>IF(N335="zákl. přenesená",J335,0)</f>
        <v>0</v>
      </c>
      <c r="BH335" s="217">
        <f>IF(N335="sníž. přenesená",J335,0)</f>
        <v>0</v>
      </c>
      <c r="BI335" s="217">
        <f>IF(N335="nulová",J335,0)</f>
        <v>0</v>
      </c>
      <c r="BJ335" s="16" t="s">
        <v>79</v>
      </c>
      <c r="BK335" s="217">
        <f>ROUND(I335*H335,2)</f>
        <v>0</v>
      </c>
      <c r="BL335" s="16" t="s">
        <v>140</v>
      </c>
      <c r="BM335" s="16" t="s">
        <v>1452</v>
      </c>
    </row>
    <row r="336" s="1" customFormat="1">
      <c r="B336" s="37"/>
      <c r="C336" s="38"/>
      <c r="D336" s="218" t="s">
        <v>142</v>
      </c>
      <c r="E336" s="38"/>
      <c r="F336" s="219" t="s">
        <v>1453</v>
      </c>
      <c r="G336" s="38"/>
      <c r="H336" s="38"/>
      <c r="I336" s="131"/>
      <c r="J336" s="38"/>
      <c r="K336" s="38"/>
      <c r="L336" s="42"/>
      <c r="M336" s="220"/>
      <c r="N336" s="78"/>
      <c r="O336" s="78"/>
      <c r="P336" s="78"/>
      <c r="Q336" s="78"/>
      <c r="R336" s="78"/>
      <c r="S336" s="78"/>
      <c r="T336" s="79"/>
      <c r="AT336" s="16" t="s">
        <v>142</v>
      </c>
      <c r="AU336" s="16" t="s">
        <v>81</v>
      </c>
    </row>
    <row r="337" s="1" customFormat="1" ht="16.5" customHeight="1">
      <c r="B337" s="37"/>
      <c r="C337" s="253" t="s">
        <v>655</v>
      </c>
      <c r="D337" s="253" t="s">
        <v>499</v>
      </c>
      <c r="E337" s="254" t="s">
        <v>1454</v>
      </c>
      <c r="F337" s="255" t="s">
        <v>1455</v>
      </c>
      <c r="G337" s="256" t="s">
        <v>636</v>
      </c>
      <c r="H337" s="257">
        <v>1</v>
      </c>
      <c r="I337" s="258"/>
      <c r="J337" s="259">
        <f>ROUND(I337*H337,2)</f>
        <v>0</v>
      </c>
      <c r="K337" s="255" t="s">
        <v>139</v>
      </c>
      <c r="L337" s="260"/>
      <c r="M337" s="261" t="s">
        <v>1</v>
      </c>
      <c r="N337" s="262" t="s">
        <v>43</v>
      </c>
      <c r="O337" s="78"/>
      <c r="P337" s="215">
        <f>O337*H337</f>
        <v>0</v>
      </c>
      <c r="Q337" s="215">
        <v>0.0149</v>
      </c>
      <c r="R337" s="215">
        <f>Q337*H337</f>
        <v>0.0149</v>
      </c>
      <c r="S337" s="215">
        <v>0</v>
      </c>
      <c r="T337" s="216">
        <f>S337*H337</f>
        <v>0</v>
      </c>
      <c r="AR337" s="16" t="s">
        <v>188</v>
      </c>
      <c r="AT337" s="16" t="s">
        <v>499</v>
      </c>
      <c r="AU337" s="16" t="s">
        <v>81</v>
      </c>
      <c r="AY337" s="16" t="s">
        <v>133</v>
      </c>
      <c r="BE337" s="217">
        <f>IF(N337="základní",J337,0)</f>
        <v>0</v>
      </c>
      <c r="BF337" s="217">
        <f>IF(N337="snížená",J337,0)</f>
        <v>0</v>
      </c>
      <c r="BG337" s="217">
        <f>IF(N337="zákl. přenesená",J337,0)</f>
        <v>0</v>
      </c>
      <c r="BH337" s="217">
        <f>IF(N337="sníž. přenesená",J337,0)</f>
        <v>0</v>
      </c>
      <c r="BI337" s="217">
        <f>IF(N337="nulová",J337,0)</f>
        <v>0</v>
      </c>
      <c r="BJ337" s="16" t="s">
        <v>79</v>
      </c>
      <c r="BK337" s="217">
        <f>ROUND(I337*H337,2)</f>
        <v>0</v>
      </c>
      <c r="BL337" s="16" t="s">
        <v>140</v>
      </c>
      <c r="BM337" s="16" t="s">
        <v>1456</v>
      </c>
    </row>
    <row r="338" s="1" customFormat="1">
      <c r="B338" s="37"/>
      <c r="C338" s="38"/>
      <c r="D338" s="218" t="s">
        <v>142</v>
      </c>
      <c r="E338" s="38"/>
      <c r="F338" s="219" t="s">
        <v>1455</v>
      </c>
      <c r="G338" s="38"/>
      <c r="H338" s="38"/>
      <c r="I338" s="131"/>
      <c r="J338" s="38"/>
      <c r="K338" s="38"/>
      <c r="L338" s="42"/>
      <c r="M338" s="220"/>
      <c r="N338" s="78"/>
      <c r="O338" s="78"/>
      <c r="P338" s="78"/>
      <c r="Q338" s="78"/>
      <c r="R338" s="78"/>
      <c r="S338" s="78"/>
      <c r="T338" s="79"/>
      <c r="AT338" s="16" t="s">
        <v>142</v>
      </c>
      <c r="AU338" s="16" t="s">
        <v>81</v>
      </c>
    </row>
    <row r="339" s="12" customFormat="1">
      <c r="B339" s="231"/>
      <c r="C339" s="232"/>
      <c r="D339" s="218" t="s">
        <v>144</v>
      </c>
      <c r="E339" s="233" t="s">
        <v>1</v>
      </c>
      <c r="F339" s="234" t="s">
        <v>79</v>
      </c>
      <c r="G339" s="232"/>
      <c r="H339" s="235">
        <v>1</v>
      </c>
      <c r="I339" s="236"/>
      <c r="J339" s="232"/>
      <c r="K339" s="232"/>
      <c r="L339" s="237"/>
      <c r="M339" s="238"/>
      <c r="N339" s="239"/>
      <c r="O339" s="239"/>
      <c r="P339" s="239"/>
      <c r="Q339" s="239"/>
      <c r="R339" s="239"/>
      <c r="S339" s="239"/>
      <c r="T339" s="240"/>
      <c r="AT339" s="241" t="s">
        <v>144</v>
      </c>
      <c r="AU339" s="241" t="s">
        <v>81</v>
      </c>
      <c r="AV339" s="12" t="s">
        <v>81</v>
      </c>
      <c r="AW339" s="12" t="s">
        <v>33</v>
      </c>
      <c r="AX339" s="12" t="s">
        <v>79</v>
      </c>
      <c r="AY339" s="241" t="s">
        <v>133</v>
      </c>
    </row>
    <row r="340" s="1" customFormat="1" ht="16.5" customHeight="1">
      <c r="B340" s="37"/>
      <c r="C340" s="206" t="s">
        <v>659</v>
      </c>
      <c r="D340" s="206" t="s">
        <v>135</v>
      </c>
      <c r="E340" s="207" t="s">
        <v>1457</v>
      </c>
      <c r="F340" s="208" t="s">
        <v>1458</v>
      </c>
      <c r="G340" s="209" t="s">
        <v>196</v>
      </c>
      <c r="H340" s="210">
        <v>395.5</v>
      </c>
      <c r="I340" s="211"/>
      <c r="J340" s="212">
        <f>ROUND(I340*H340,2)</f>
        <v>0</v>
      </c>
      <c r="K340" s="208" t="s">
        <v>1</v>
      </c>
      <c r="L340" s="42"/>
      <c r="M340" s="213" t="s">
        <v>1</v>
      </c>
      <c r="N340" s="214" t="s">
        <v>43</v>
      </c>
      <c r="O340" s="78"/>
      <c r="P340" s="215">
        <f>O340*H340</f>
        <v>0</v>
      </c>
      <c r="Q340" s="215">
        <v>0</v>
      </c>
      <c r="R340" s="215">
        <f>Q340*H340</f>
        <v>0</v>
      </c>
      <c r="S340" s="215">
        <v>0</v>
      </c>
      <c r="T340" s="216">
        <f>S340*H340</f>
        <v>0</v>
      </c>
      <c r="AR340" s="16" t="s">
        <v>140</v>
      </c>
      <c r="AT340" s="16" t="s">
        <v>135</v>
      </c>
      <c r="AU340" s="16" t="s">
        <v>81</v>
      </c>
      <c r="AY340" s="16" t="s">
        <v>133</v>
      </c>
      <c r="BE340" s="217">
        <f>IF(N340="základní",J340,0)</f>
        <v>0</v>
      </c>
      <c r="BF340" s="217">
        <f>IF(N340="snížená",J340,0)</f>
        <v>0</v>
      </c>
      <c r="BG340" s="217">
        <f>IF(N340="zákl. přenesená",J340,0)</f>
        <v>0</v>
      </c>
      <c r="BH340" s="217">
        <f>IF(N340="sníž. přenesená",J340,0)</f>
        <v>0</v>
      </c>
      <c r="BI340" s="217">
        <f>IF(N340="nulová",J340,0)</f>
        <v>0</v>
      </c>
      <c r="BJ340" s="16" t="s">
        <v>79</v>
      </c>
      <c r="BK340" s="217">
        <f>ROUND(I340*H340,2)</f>
        <v>0</v>
      </c>
      <c r="BL340" s="16" t="s">
        <v>140</v>
      </c>
      <c r="BM340" s="16" t="s">
        <v>1459</v>
      </c>
    </row>
    <row r="341" s="1" customFormat="1">
      <c r="B341" s="37"/>
      <c r="C341" s="38"/>
      <c r="D341" s="218" t="s">
        <v>142</v>
      </c>
      <c r="E341" s="38"/>
      <c r="F341" s="219" t="s">
        <v>1460</v>
      </c>
      <c r="G341" s="38"/>
      <c r="H341" s="38"/>
      <c r="I341" s="131"/>
      <c r="J341" s="38"/>
      <c r="K341" s="38"/>
      <c r="L341" s="42"/>
      <c r="M341" s="220"/>
      <c r="N341" s="78"/>
      <c r="O341" s="78"/>
      <c r="P341" s="78"/>
      <c r="Q341" s="78"/>
      <c r="R341" s="78"/>
      <c r="S341" s="78"/>
      <c r="T341" s="79"/>
      <c r="AT341" s="16" t="s">
        <v>142</v>
      </c>
      <c r="AU341" s="16" t="s">
        <v>81</v>
      </c>
    </row>
    <row r="342" s="1" customFormat="1" ht="16.5" customHeight="1">
      <c r="B342" s="37"/>
      <c r="C342" s="253" t="s">
        <v>663</v>
      </c>
      <c r="D342" s="253" t="s">
        <v>499</v>
      </c>
      <c r="E342" s="254" t="s">
        <v>1461</v>
      </c>
      <c r="F342" s="255" t="s">
        <v>1462</v>
      </c>
      <c r="G342" s="256" t="s">
        <v>196</v>
      </c>
      <c r="H342" s="257">
        <v>395.5</v>
      </c>
      <c r="I342" s="258"/>
      <c r="J342" s="259">
        <f>ROUND(I342*H342,2)</f>
        <v>0</v>
      </c>
      <c r="K342" s="255" t="s">
        <v>139</v>
      </c>
      <c r="L342" s="260"/>
      <c r="M342" s="261" t="s">
        <v>1</v>
      </c>
      <c r="N342" s="262" t="s">
        <v>43</v>
      </c>
      <c r="O342" s="78"/>
      <c r="P342" s="215">
        <f>O342*H342</f>
        <v>0</v>
      </c>
      <c r="Q342" s="215">
        <v>0.00147</v>
      </c>
      <c r="R342" s="215">
        <f>Q342*H342</f>
        <v>0.58138499999999993</v>
      </c>
      <c r="S342" s="215">
        <v>0</v>
      </c>
      <c r="T342" s="216">
        <f>S342*H342</f>
        <v>0</v>
      </c>
      <c r="AR342" s="16" t="s">
        <v>188</v>
      </c>
      <c r="AT342" s="16" t="s">
        <v>499</v>
      </c>
      <c r="AU342" s="16" t="s">
        <v>81</v>
      </c>
      <c r="AY342" s="16" t="s">
        <v>133</v>
      </c>
      <c r="BE342" s="217">
        <f>IF(N342="základní",J342,0)</f>
        <v>0</v>
      </c>
      <c r="BF342" s="217">
        <f>IF(N342="snížená",J342,0)</f>
        <v>0</v>
      </c>
      <c r="BG342" s="217">
        <f>IF(N342="zákl. přenesená",J342,0)</f>
        <v>0</v>
      </c>
      <c r="BH342" s="217">
        <f>IF(N342="sníž. přenesená",J342,0)</f>
        <v>0</v>
      </c>
      <c r="BI342" s="217">
        <f>IF(N342="nulová",J342,0)</f>
        <v>0</v>
      </c>
      <c r="BJ342" s="16" t="s">
        <v>79</v>
      </c>
      <c r="BK342" s="217">
        <f>ROUND(I342*H342,2)</f>
        <v>0</v>
      </c>
      <c r="BL342" s="16" t="s">
        <v>140</v>
      </c>
      <c r="BM342" s="16" t="s">
        <v>1463</v>
      </c>
    </row>
    <row r="343" s="1" customFormat="1">
      <c r="B343" s="37"/>
      <c r="C343" s="38"/>
      <c r="D343" s="218" t="s">
        <v>142</v>
      </c>
      <c r="E343" s="38"/>
      <c r="F343" s="219" t="s">
        <v>1462</v>
      </c>
      <c r="G343" s="38"/>
      <c r="H343" s="38"/>
      <c r="I343" s="131"/>
      <c r="J343" s="38"/>
      <c r="K343" s="38"/>
      <c r="L343" s="42"/>
      <c r="M343" s="220"/>
      <c r="N343" s="78"/>
      <c r="O343" s="78"/>
      <c r="P343" s="78"/>
      <c r="Q343" s="78"/>
      <c r="R343" s="78"/>
      <c r="S343" s="78"/>
      <c r="T343" s="79"/>
      <c r="AT343" s="16" t="s">
        <v>142</v>
      </c>
      <c r="AU343" s="16" t="s">
        <v>81</v>
      </c>
    </row>
    <row r="344" s="1" customFormat="1" ht="16.5" customHeight="1">
      <c r="B344" s="37"/>
      <c r="C344" s="206" t="s">
        <v>667</v>
      </c>
      <c r="D344" s="206" t="s">
        <v>135</v>
      </c>
      <c r="E344" s="207" t="s">
        <v>1464</v>
      </c>
      <c r="F344" s="208" t="s">
        <v>1465</v>
      </c>
      <c r="G344" s="209" t="s">
        <v>636</v>
      </c>
      <c r="H344" s="210">
        <v>4</v>
      </c>
      <c r="I344" s="211"/>
      <c r="J344" s="212">
        <f>ROUND(I344*H344,2)</f>
        <v>0</v>
      </c>
      <c r="K344" s="208" t="s">
        <v>1</v>
      </c>
      <c r="L344" s="42"/>
      <c r="M344" s="213" t="s">
        <v>1</v>
      </c>
      <c r="N344" s="214" t="s">
        <v>43</v>
      </c>
      <c r="O344" s="78"/>
      <c r="P344" s="215">
        <f>O344*H344</f>
        <v>0</v>
      </c>
      <c r="Q344" s="215">
        <v>0</v>
      </c>
      <c r="R344" s="215">
        <f>Q344*H344</f>
        <v>0</v>
      </c>
      <c r="S344" s="215">
        <v>0</v>
      </c>
      <c r="T344" s="216">
        <f>S344*H344</f>
        <v>0</v>
      </c>
      <c r="AR344" s="16" t="s">
        <v>140</v>
      </c>
      <c r="AT344" s="16" t="s">
        <v>135</v>
      </c>
      <c r="AU344" s="16" t="s">
        <v>81</v>
      </c>
      <c r="AY344" s="16" t="s">
        <v>133</v>
      </c>
      <c r="BE344" s="217">
        <f>IF(N344="základní",J344,0)</f>
        <v>0</v>
      </c>
      <c r="BF344" s="217">
        <f>IF(N344="snížená",J344,0)</f>
        <v>0</v>
      </c>
      <c r="BG344" s="217">
        <f>IF(N344="zákl. přenesená",J344,0)</f>
        <v>0</v>
      </c>
      <c r="BH344" s="217">
        <f>IF(N344="sníž. přenesená",J344,0)</f>
        <v>0</v>
      </c>
      <c r="BI344" s="217">
        <f>IF(N344="nulová",J344,0)</f>
        <v>0</v>
      </c>
      <c r="BJ344" s="16" t="s">
        <v>79</v>
      </c>
      <c r="BK344" s="217">
        <f>ROUND(I344*H344,2)</f>
        <v>0</v>
      </c>
      <c r="BL344" s="16" t="s">
        <v>140</v>
      </c>
      <c r="BM344" s="16" t="s">
        <v>1466</v>
      </c>
    </row>
    <row r="345" s="1" customFormat="1">
      <c r="B345" s="37"/>
      <c r="C345" s="38"/>
      <c r="D345" s="218" t="s">
        <v>142</v>
      </c>
      <c r="E345" s="38"/>
      <c r="F345" s="219" t="s">
        <v>1467</v>
      </c>
      <c r="G345" s="38"/>
      <c r="H345" s="38"/>
      <c r="I345" s="131"/>
      <c r="J345" s="38"/>
      <c r="K345" s="38"/>
      <c r="L345" s="42"/>
      <c r="M345" s="220"/>
      <c r="N345" s="78"/>
      <c r="O345" s="78"/>
      <c r="P345" s="78"/>
      <c r="Q345" s="78"/>
      <c r="R345" s="78"/>
      <c r="S345" s="78"/>
      <c r="T345" s="79"/>
      <c r="AT345" s="16" t="s">
        <v>142</v>
      </c>
      <c r="AU345" s="16" t="s">
        <v>81</v>
      </c>
    </row>
    <row r="346" s="1" customFormat="1" ht="16.5" customHeight="1">
      <c r="B346" s="37"/>
      <c r="C346" s="253" t="s">
        <v>672</v>
      </c>
      <c r="D346" s="253" t="s">
        <v>499</v>
      </c>
      <c r="E346" s="254" t="s">
        <v>1468</v>
      </c>
      <c r="F346" s="255" t="s">
        <v>1469</v>
      </c>
      <c r="G346" s="256" t="s">
        <v>636</v>
      </c>
      <c r="H346" s="257">
        <v>2</v>
      </c>
      <c r="I346" s="258"/>
      <c r="J346" s="259">
        <f>ROUND(I346*H346,2)</f>
        <v>0</v>
      </c>
      <c r="K346" s="255" t="s">
        <v>139</v>
      </c>
      <c r="L346" s="260"/>
      <c r="M346" s="261" t="s">
        <v>1</v>
      </c>
      <c r="N346" s="262" t="s">
        <v>43</v>
      </c>
      <c r="O346" s="78"/>
      <c r="P346" s="215">
        <f>O346*H346</f>
        <v>0</v>
      </c>
      <c r="Q346" s="215">
        <v>0.00068000000000000005</v>
      </c>
      <c r="R346" s="215">
        <f>Q346*H346</f>
        <v>0.0013600000000000001</v>
      </c>
      <c r="S346" s="215">
        <v>0</v>
      </c>
      <c r="T346" s="216">
        <f>S346*H346</f>
        <v>0</v>
      </c>
      <c r="AR346" s="16" t="s">
        <v>188</v>
      </c>
      <c r="AT346" s="16" t="s">
        <v>499</v>
      </c>
      <c r="AU346" s="16" t="s">
        <v>81</v>
      </c>
      <c r="AY346" s="16" t="s">
        <v>133</v>
      </c>
      <c r="BE346" s="217">
        <f>IF(N346="základní",J346,0)</f>
        <v>0</v>
      </c>
      <c r="BF346" s="217">
        <f>IF(N346="snížená",J346,0)</f>
        <v>0</v>
      </c>
      <c r="BG346" s="217">
        <f>IF(N346="zákl. přenesená",J346,0)</f>
        <v>0</v>
      </c>
      <c r="BH346" s="217">
        <f>IF(N346="sníž. přenesená",J346,0)</f>
        <v>0</v>
      </c>
      <c r="BI346" s="217">
        <f>IF(N346="nulová",J346,0)</f>
        <v>0</v>
      </c>
      <c r="BJ346" s="16" t="s">
        <v>79</v>
      </c>
      <c r="BK346" s="217">
        <f>ROUND(I346*H346,2)</f>
        <v>0</v>
      </c>
      <c r="BL346" s="16" t="s">
        <v>140</v>
      </c>
      <c r="BM346" s="16" t="s">
        <v>1470</v>
      </c>
    </row>
    <row r="347" s="1" customFormat="1">
      <c r="B347" s="37"/>
      <c r="C347" s="38"/>
      <c r="D347" s="218" t="s">
        <v>142</v>
      </c>
      <c r="E347" s="38"/>
      <c r="F347" s="219" t="s">
        <v>1469</v>
      </c>
      <c r="G347" s="38"/>
      <c r="H347" s="38"/>
      <c r="I347" s="131"/>
      <c r="J347" s="38"/>
      <c r="K347" s="38"/>
      <c r="L347" s="42"/>
      <c r="M347" s="220"/>
      <c r="N347" s="78"/>
      <c r="O347" s="78"/>
      <c r="P347" s="78"/>
      <c r="Q347" s="78"/>
      <c r="R347" s="78"/>
      <c r="S347" s="78"/>
      <c r="T347" s="79"/>
      <c r="AT347" s="16" t="s">
        <v>142</v>
      </c>
      <c r="AU347" s="16" t="s">
        <v>81</v>
      </c>
    </row>
    <row r="348" s="1" customFormat="1" ht="16.5" customHeight="1">
      <c r="B348" s="37"/>
      <c r="C348" s="253" t="s">
        <v>677</v>
      </c>
      <c r="D348" s="253" t="s">
        <v>499</v>
      </c>
      <c r="E348" s="254" t="s">
        <v>1471</v>
      </c>
      <c r="F348" s="255" t="s">
        <v>1472</v>
      </c>
      <c r="G348" s="256" t="s">
        <v>636</v>
      </c>
      <c r="H348" s="257">
        <v>2</v>
      </c>
      <c r="I348" s="258"/>
      <c r="J348" s="259">
        <f>ROUND(I348*H348,2)</f>
        <v>0</v>
      </c>
      <c r="K348" s="255" t="s">
        <v>1</v>
      </c>
      <c r="L348" s="260"/>
      <c r="M348" s="261" t="s">
        <v>1</v>
      </c>
      <c r="N348" s="262" t="s">
        <v>43</v>
      </c>
      <c r="O348" s="78"/>
      <c r="P348" s="215">
        <f>O348*H348</f>
        <v>0</v>
      </c>
      <c r="Q348" s="215">
        <v>0.00068000000000000005</v>
      </c>
      <c r="R348" s="215">
        <f>Q348*H348</f>
        <v>0.0013600000000000001</v>
      </c>
      <c r="S348" s="215">
        <v>0</v>
      </c>
      <c r="T348" s="216">
        <f>S348*H348</f>
        <v>0</v>
      </c>
      <c r="AR348" s="16" t="s">
        <v>188</v>
      </c>
      <c r="AT348" s="16" t="s">
        <v>499</v>
      </c>
      <c r="AU348" s="16" t="s">
        <v>81</v>
      </c>
      <c r="AY348" s="16" t="s">
        <v>133</v>
      </c>
      <c r="BE348" s="217">
        <f>IF(N348="základní",J348,0)</f>
        <v>0</v>
      </c>
      <c r="BF348" s="217">
        <f>IF(N348="snížená",J348,0)</f>
        <v>0</v>
      </c>
      <c r="BG348" s="217">
        <f>IF(N348="zákl. přenesená",J348,0)</f>
        <v>0</v>
      </c>
      <c r="BH348" s="217">
        <f>IF(N348="sníž. přenesená",J348,0)</f>
        <v>0</v>
      </c>
      <c r="BI348" s="217">
        <f>IF(N348="nulová",J348,0)</f>
        <v>0</v>
      </c>
      <c r="BJ348" s="16" t="s">
        <v>79</v>
      </c>
      <c r="BK348" s="217">
        <f>ROUND(I348*H348,2)</f>
        <v>0</v>
      </c>
      <c r="BL348" s="16" t="s">
        <v>140</v>
      </c>
      <c r="BM348" s="16" t="s">
        <v>1473</v>
      </c>
    </row>
    <row r="349" s="1" customFormat="1">
      <c r="B349" s="37"/>
      <c r="C349" s="38"/>
      <c r="D349" s="218" t="s">
        <v>142</v>
      </c>
      <c r="E349" s="38"/>
      <c r="F349" s="219" t="s">
        <v>1474</v>
      </c>
      <c r="G349" s="38"/>
      <c r="H349" s="38"/>
      <c r="I349" s="131"/>
      <c r="J349" s="38"/>
      <c r="K349" s="38"/>
      <c r="L349" s="42"/>
      <c r="M349" s="220"/>
      <c r="N349" s="78"/>
      <c r="O349" s="78"/>
      <c r="P349" s="78"/>
      <c r="Q349" s="78"/>
      <c r="R349" s="78"/>
      <c r="S349" s="78"/>
      <c r="T349" s="79"/>
      <c r="AT349" s="16" t="s">
        <v>142</v>
      </c>
      <c r="AU349" s="16" t="s">
        <v>81</v>
      </c>
    </row>
    <row r="350" s="1" customFormat="1" ht="16.5" customHeight="1">
      <c r="B350" s="37"/>
      <c r="C350" s="206" t="s">
        <v>683</v>
      </c>
      <c r="D350" s="206" t="s">
        <v>135</v>
      </c>
      <c r="E350" s="207" t="s">
        <v>1475</v>
      </c>
      <c r="F350" s="208" t="s">
        <v>1476</v>
      </c>
      <c r="G350" s="209" t="s">
        <v>636</v>
      </c>
      <c r="H350" s="210">
        <v>2</v>
      </c>
      <c r="I350" s="211"/>
      <c r="J350" s="212">
        <f>ROUND(I350*H350,2)</f>
        <v>0</v>
      </c>
      <c r="K350" s="208" t="s">
        <v>139</v>
      </c>
      <c r="L350" s="42"/>
      <c r="M350" s="213" t="s">
        <v>1</v>
      </c>
      <c r="N350" s="214" t="s">
        <v>43</v>
      </c>
      <c r="O350" s="78"/>
      <c r="P350" s="215">
        <f>O350*H350</f>
        <v>0</v>
      </c>
      <c r="Q350" s="215">
        <v>0.00085999999999999998</v>
      </c>
      <c r="R350" s="215">
        <f>Q350*H350</f>
        <v>0.00172</v>
      </c>
      <c r="S350" s="215">
        <v>0</v>
      </c>
      <c r="T350" s="216">
        <f>S350*H350</f>
        <v>0</v>
      </c>
      <c r="AR350" s="16" t="s">
        <v>140</v>
      </c>
      <c r="AT350" s="16" t="s">
        <v>135</v>
      </c>
      <c r="AU350" s="16" t="s">
        <v>81</v>
      </c>
      <c r="AY350" s="16" t="s">
        <v>133</v>
      </c>
      <c r="BE350" s="217">
        <f>IF(N350="základní",J350,0)</f>
        <v>0</v>
      </c>
      <c r="BF350" s="217">
        <f>IF(N350="snížená",J350,0)</f>
        <v>0</v>
      </c>
      <c r="BG350" s="217">
        <f>IF(N350="zákl. přenesená",J350,0)</f>
        <v>0</v>
      </c>
      <c r="BH350" s="217">
        <f>IF(N350="sníž. přenesená",J350,0)</f>
        <v>0</v>
      </c>
      <c r="BI350" s="217">
        <f>IF(N350="nulová",J350,0)</f>
        <v>0</v>
      </c>
      <c r="BJ350" s="16" t="s">
        <v>79</v>
      </c>
      <c r="BK350" s="217">
        <f>ROUND(I350*H350,2)</f>
        <v>0</v>
      </c>
      <c r="BL350" s="16" t="s">
        <v>140</v>
      </c>
      <c r="BM350" s="16" t="s">
        <v>1477</v>
      </c>
    </row>
    <row r="351" s="1" customFormat="1">
      <c r="B351" s="37"/>
      <c r="C351" s="38"/>
      <c r="D351" s="218" t="s">
        <v>142</v>
      </c>
      <c r="E351" s="38"/>
      <c r="F351" s="219" t="s">
        <v>1478</v>
      </c>
      <c r="G351" s="38"/>
      <c r="H351" s="38"/>
      <c r="I351" s="131"/>
      <c r="J351" s="38"/>
      <c r="K351" s="38"/>
      <c r="L351" s="42"/>
      <c r="M351" s="220"/>
      <c r="N351" s="78"/>
      <c r="O351" s="78"/>
      <c r="P351" s="78"/>
      <c r="Q351" s="78"/>
      <c r="R351" s="78"/>
      <c r="S351" s="78"/>
      <c r="T351" s="79"/>
      <c r="AT351" s="16" t="s">
        <v>142</v>
      </c>
      <c r="AU351" s="16" t="s">
        <v>81</v>
      </c>
    </row>
    <row r="352" s="1" customFormat="1" ht="16.5" customHeight="1">
      <c r="B352" s="37"/>
      <c r="C352" s="253" t="s">
        <v>687</v>
      </c>
      <c r="D352" s="253" t="s">
        <v>499</v>
      </c>
      <c r="E352" s="254" t="s">
        <v>728</v>
      </c>
      <c r="F352" s="255" t="s">
        <v>1479</v>
      </c>
      <c r="G352" s="256" t="s">
        <v>636</v>
      </c>
      <c r="H352" s="257">
        <v>2</v>
      </c>
      <c r="I352" s="258"/>
      <c r="J352" s="259">
        <f>ROUND(I352*H352,2)</f>
        <v>0</v>
      </c>
      <c r="K352" s="255" t="s">
        <v>1</v>
      </c>
      <c r="L352" s="260"/>
      <c r="M352" s="261" t="s">
        <v>1</v>
      </c>
      <c r="N352" s="262" t="s">
        <v>43</v>
      </c>
      <c r="O352" s="78"/>
      <c r="P352" s="215">
        <f>O352*H352</f>
        <v>0</v>
      </c>
      <c r="Q352" s="215">
        <v>0.015100000000000001</v>
      </c>
      <c r="R352" s="215">
        <f>Q352*H352</f>
        <v>0.030200000000000001</v>
      </c>
      <c r="S352" s="215">
        <v>0</v>
      </c>
      <c r="T352" s="216">
        <f>S352*H352</f>
        <v>0</v>
      </c>
      <c r="AR352" s="16" t="s">
        <v>188</v>
      </c>
      <c r="AT352" s="16" t="s">
        <v>499</v>
      </c>
      <c r="AU352" s="16" t="s">
        <v>81</v>
      </c>
      <c r="AY352" s="16" t="s">
        <v>133</v>
      </c>
      <c r="BE352" s="217">
        <f>IF(N352="základní",J352,0)</f>
        <v>0</v>
      </c>
      <c r="BF352" s="217">
        <f>IF(N352="snížená",J352,0)</f>
        <v>0</v>
      </c>
      <c r="BG352" s="217">
        <f>IF(N352="zákl. přenesená",J352,0)</f>
        <v>0</v>
      </c>
      <c r="BH352" s="217">
        <f>IF(N352="sníž. přenesená",J352,0)</f>
        <v>0</v>
      </c>
      <c r="BI352" s="217">
        <f>IF(N352="nulová",J352,0)</f>
        <v>0</v>
      </c>
      <c r="BJ352" s="16" t="s">
        <v>79</v>
      </c>
      <c r="BK352" s="217">
        <f>ROUND(I352*H352,2)</f>
        <v>0</v>
      </c>
      <c r="BL352" s="16" t="s">
        <v>140</v>
      </c>
      <c r="BM352" s="16" t="s">
        <v>1480</v>
      </c>
    </row>
    <row r="353" s="1" customFormat="1">
      <c r="B353" s="37"/>
      <c r="C353" s="38"/>
      <c r="D353" s="218" t="s">
        <v>142</v>
      </c>
      <c r="E353" s="38"/>
      <c r="F353" s="219" t="s">
        <v>1479</v>
      </c>
      <c r="G353" s="38"/>
      <c r="H353" s="38"/>
      <c r="I353" s="131"/>
      <c r="J353" s="38"/>
      <c r="K353" s="38"/>
      <c r="L353" s="42"/>
      <c r="M353" s="220"/>
      <c r="N353" s="78"/>
      <c r="O353" s="78"/>
      <c r="P353" s="78"/>
      <c r="Q353" s="78"/>
      <c r="R353" s="78"/>
      <c r="S353" s="78"/>
      <c r="T353" s="79"/>
      <c r="AT353" s="16" t="s">
        <v>142</v>
      </c>
      <c r="AU353" s="16" t="s">
        <v>81</v>
      </c>
    </row>
    <row r="354" s="1" customFormat="1" ht="16.5" customHeight="1">
      <c r="B354" s="37"/>
      <c r="C354" s="253" t="s">
        <v>692</v>
      </c>
      <c r="D354" s="253" t="s">
        <v>499</v>
      </c>
      <c r="E354" s="254" t="s">
        <v>1481</v>
      </c>
      <c r="F354" s="255" t="s">
        <v>1482</v>
      </c>
      <c r="G354" s="256" t="s">
        <v>636</v>
      </c>
      <c r="H354" s="257">
        <v>3</v>
      </c>
      <c r="I354" s="258"/>
      <c r="J354" s="259">
        <f>ROUND(I354*H354,2)</f>
        <v>0</v>
      </c>
      <c r="K354" s="255" t="s">
        <v>139</v>
      </c>
      <c r="L354" s="260"/>
      <c r="M354" s="261" t="s">
        <v>1</v>
      </c>
      <c r="N354" s="262" t="s">
        <v>43</v>
      </c>
      <c r="O354" s="78"/>
      <c r="P354" s="215">
        <f>O354*H354</f>
        <v>0</v>
      </c>
      <c r="Q354" s="215">
        <v>0.0035000000000000001</v>
      </c>
      <c r="R354" s="215">
        <f>Q354*H354</f>
        <v>0.010500000000000001</v>
      </c>
      <c r="S354" s="215">
        <v>0</v>
      </c>
      <c r="T354" s="216">
        <f>S354*H354</f>
        <v>0</v>
      </c>
      <c r="AR354" s="16" t="s">
        <v>188</v>
      </c>
      <c r="AT354" s="16" t="s">
        <v>499</v>
      </c>
      <c r="AU354" s="16" t="s">
        <v>81</v>
      </c>
      <c r="AY354" s="16" t="s">
        <v>133</v>
      </c>
      <c r="BE354" s="217">
        <f>IF(N354="základní",J354,0)</f>
        <v>0</v>
      </c>
      <c r="BF354" s="217">
        <f>IF(N354="snížená",J354,0)</f>
        <v>0</v>
      </c>
      <c r="BG354" s="217">
        <f>IF(N354="zákl. přenesená",J354,0)</f>
        <v>0</v>
      </c>
      <c r="BH354" s="217">
        <f>IF(N354="sníž. přenesená",J354,0)</f>
        <v>0</v>
      </c>
      <c r="BI354" s="217">
        <f>IF(N354="nulová",J354,0)</f>
        <v>0</v>
      </c>
      <c r="BJ354" s="16" t="s">
        <v>79</v>
      </c>
      <c r="BK354" s="217">
        <f>ROUND(I354*H354,2)</f>
        <v>0</v>
      </c>
      <c r="BL354" s="16" t="s">
        <v>140</v>
      </c>
      <c r="BM354" s="16" t="s">
        <v>1483</v>
      </c>
    </row>
    <row r="355" s="1" customFormat="1" ht="16.5" customHeight="1">
      <c r="B355" s="37"/>
      <c r="C355" s="253" t="s">
        <v>696</v>
      </c>
      <c r="D355" s="253" t="s">
        <v>499</v>
      </c>
      <c r="E355" s="254" t="s">
        <v>1484</v>
      </c>
      <c r="F355" s="255" t="s">
        <v>1485</v>
      </c>
      <c r="G355" s="256" t="s">
        <v>636</v>
      </c>
      <c r="H355" s="257">
        <v>2</v>
      </c>
      <c r="I355" s="258"/>
      <c r="J355" s="259">
        <f>ROUND(I355*H355,2)</f>
        <v>0</v>
      </c>
      <c r="K355" s="255" t="s">
        <v>1</v>
      </c>
      <c r="L355" s="260"/>
      <c r="M355" s="261" t="s">
        <v>1</v>
      </c>
      <c r="N355" s="262" t="s">
        <v>43</v>
      </c>
      <c r="O355" s="78"/>
      <c r="P355" s="215">
        <f>O355*H355</f>
        <v>0</v>
      </c>
      <c r="Q355" s="215">
        <v>0.0040000000000000001</v>
      </c>
      <c r="R355" s="215">
        <f>Q355*H355</f>
        <v>0.0080000000000000002</v>
      </c>
      <c r="S355" s="215">
        <v>0</v>
      </c>
      <c r="T355" s="216">
        <f>S355*H355</f>
        <v>0</v>
      </c>
      <c r="AR355" s="16" t="s">
        <v>188</v>
      </c>
      <c r="AT355" s="16" t="s">
        <v>499</v>
      </c>
      <c r="AU355" s="16" t="s">
        <v>81</v>
      </c>
      <c r="AY355" s="16" t="s">
        <v>133</v>
      </c>
      <c r="BE355" s="217">
        <f>IF(N355="základní",J355,0)</f>
        <v>0</v>
      </c>
      <c r="BF355" s="217">
        <f>IF(N355="snížená",J355,0)</f>
        <v>0</v>
      </c>
      <c r="BG355" s="217">
        <f>IF(N355="zákl. přenesená",J355,0)</f>
        <v>0</v>
      </c>
      <c r="BH355" s="217">
        <f>IF(N355="sníž. přenesená",J355,0)</f>
        <v>0</v>
      </c>
      <c r="BI355" s="217">
        <f>IF(N355="nulová",J355,0)</f>
        <v>0</v>
      </c>
      <c r="BJ355" s="16" t="s">
        <v>79</v>
      </c>
      <c r="BK355" s="217">
        <f>ROUND(I355*H355,2)</f>
        <v>0</v>
      </c>
      <c r="BL355" s="16" t="s">
        <v>140</v>
      </c>
      <c r="BM355" s="16" t="s">
        <v>1486</v>
      </c>
    </row>
    <row r="356" s="1" customFormat="1">
      <c r="B356" s="37"/>
      <c r="C356" s="38"/>
      <c r="D356" s="218" t="s">
        <v>142</v>
      </c>
      <c r="E356" s="38"/>
      <c r="F356" s="219" t="s">
        <v>1485</v>
      </c>
      <c r="G356" s="38"/>
      <c r="H356" s="38"/>
      <c r="I356" s="131"/>
      <c r="J356" s="38"/>
      <c r="K356" s="38"/>
      <c r="L356" s="42"/>
      <c r="M356" s="220"/>
      <c r="N356" s="78"/>
      <c r="O356" s="78"/>
      <c r="P356" s="78"/>
      <c r="Q356" s="78"/>
      <c r="R356" s="78"/>
      <c r="S356" s="78"/>
      <c r="T356" s="79"/>
      <c r="AT356" s="16" t="s">
        <v>142</v>
      </c>
      <c r="AU356" s="16" t="s">
        <v>81</v>
      </c>
    </row>
    <row r="357" s="1" customFormat="1" ht="16.5" customHeight="1">
      <c r="B357" s="37"/>
      <c r="C357" s="206" t="s">
        <v>701</v>
      </c>
      <c r="D357" s="206" t="s">
        <v>135</v>
      </c>
      <c r="E357" s="207" t="s">
        <v>1487</v>
      </c>
      <c r="F357" s="208" t="s">
        <v>1488</v>
      </c>
      <c r="G357" s="209" t="s">
        <v>636</v>
      </c>
      <c r="H357" s="210">
        <v>1</v>
      </c>
      <c r="I357" s="211"/>
      <c r="J357" s="212">
        <f>ROUND(I357*H357,2)</f>
        <v>0</v>
      </c>
      <c r="K357" s="208" t="s">
        <v>139</v>
      </c>
      <c r="L357" s="42"/>
      <c r="M357" s="213" t="s">
        <v>1</v>
      </c>
      <c r="N357" s="214" t="s">
        <v>43</v>
      </c>
      <c r="O357" s="78"/>
      <c r="P357" s="215">
        <f>O357*H357</f>
        <v>0</v>
      </c>
      <c r="Q357" s="215">
        <v>0.00034000000000000002</v>
      </c>
      <c r="R357" s="215">
        <f>Q357*H357</f>
        <v>0.00034000000000000002</v>
      </c>
      <c r="S357" s="215">
        <v>0</v>
      </c>
      <c r="T357" s="216">
        <f>S357*H357</f>
        <v>0</v>
      </c>
      <c r="AR357" s="16" t="s">
        <v>140</v>
      </c>
      <c r="AT357" s="16" t="s">
        <v>135</v>
      </c>
      <c r="AU357" s="16" t="s">
        <v>81</v>
      </c>
      <c r="AY357" s="16" t="s">
        <v>133</v>
      </c>
      <c r="BE357" s="217">
        <f>IF(N357="základní",J357,0)</f>
        <v>0</v>
      </c>
      <c r="BF357" s="217">
        <f>IF(N357="snížená",J357,0)</f>
        <v>0</v>
      </c>
      <c r="BG357" s="217">
        <f>IF(N357="zákl. přenesená",J357,0)</f>
        <v>0</v>
      </c>
      <c r="BH357" s="217">
        <f>IF(N357="sníž. přenesená",J357,0)</f>
        <v>0</v>
      </c>
      <c r="BI357" s="217">
        <f>IF(N357="nulová",J357,0)</f>
        <v>0</v>
      </c>
      <c r="BJ357" s="16" t="s">
        <v>79</v>
      </c>
      <c r="BK357" s="217">
        <f>ROUND(I357*H357,2)</f>
        <v>0</v>
      </c>
      <c r="BL357" s="16" t="s">
        <v>140</v>
      </c>
      <c r="BM357" s="16" t="s">
        <v>1489</v>
      </c>
    </row>
    <row r="358" s="1" customFormat="1">
      <c r="B358" s="37"/>
      <c r="C358" s="38"/>
      <c r="D358" s="218" t="s">
        <v>142</v>
      </c>
      <c r="E358" s="38"/>
      <c r="F358" s="219" t="s">
        <v>1488</v>
      </c>
      <c r="G358" s="38"/>
      <c r="H358" s="38"/>
      <c r="I358" s="131"/>
      <c r="J358" s="38"/>
      <c r="K358" s="38"/>
      <c r="L358" s="42"/>
      <c r="M358" s="220"/>
      <c r="N358" s="78"/>
      <c r="O358" s="78"/>
      <c r="P358" s="78"/>
      <c r="Q358" s="78"/>
      <c r="R358" s="78"/>
      <c r="S358" s="78"/>
      <c r="T358" s="79"/>
      <c r="AT358" s="16" t="s">
        <v>142</v>
      </c>
      <c r="AU358" s="16" t="s">
        <v>81</v>
      </c>
    </row>
    <row r="359" s="1" customFormat="1" ht="16.5" customHeight="1">
      <c r="B359" s="37"/>
      <c r="C359" s="253" t="s">
        <v>706</v>
      </c>
      <c r="D359" s="253" t="s">
        <v>499</v>
      </c>
      <c r="E359" s="254" t="s">
        <v>1490</v>
      </c>
      <c r="F359" s="255" t="s">
        <v>1491</v>
      </c>
      <c r="G359" s="256" t="s">
        <v>636</v>
      </c>
      <c r="H359" s="257">
        <v>1</v>
      </c>
      <c r="I359" s="258"/>
      <c r="J359" s="259">
        <f>ROUND(I359*H359,2)</f>
        <v>0</v>
      </c>
      <c r="K359" s="255" t="s">
        <v>1</v>
      </c>
      <c r="L359" s="260"/>
      <c r="M359" s="261" t="s">
        <v>1</v>
      </c>
      <c r="N359" s="262" t="s">
        <v>43</v>
      </c>
      <c r="O359" s="78"/>
      <c r="P359" s="215">
        <f>O359*H359</f>
        <v>0</v>
      </c>
      <c r="Q359" s="215">
        <v>0.049000000000000002</v>
      </c>
      <c r="R359" s="215">
        <f>Q359*H359</f>
        <v>0.049000000000000002</v>
      </c>
      <c r="S359" s="215">
        <v>0</v>
      </c>
      <c r="T359" s="216">
        <f>S359*H359</f>
        <v>0</v>
      </c>
      <c r="AR359" s="16" t="s">
        <v>188</v>
      </c>
      <c r="AT359" s="16" t="s">
        <v>499</v>
      </c>
      <c r="AU359" s="16" t="s">
        <v>81</v>
      </c>
      <c r="AY359" s="16" t="s">
        <v>133</v>
      </c>
      <c r="BE359" s="217">
        <f>IF(N359="základní",J359,0)</f>
        <v>0</v>
      </c>
      <c r="BF359" s="217">
        <f>IF(N359="snížená",J359,0)</f>
        <v>0</v>
      </c>
      <c r="BG359" s="217">
        <f>IF(N359="zákl. přenesená",J359,0)</f>
        <v>0</v>
      </c>
      <c r="BH359" s="217">
        <f>IF(N359="sníž. přenesená",J359,0)</f>
        <v>0</v>
      </c>
      <c r="BI359" s="217">
        <f>IF(N359="nulová",J359,0)</f>
        <v>0</v>
      </c>
      <c r="BJ359" s="16" t="s">
        <v>79</v>
      </c>
      <c r="BK359" s="217">
        <f>ROUND(I359*H359,2)</f>
        <v>0</v>
      </c>
      <c r="BL359" s="16" t="s">
        <v>140</v>
      </c>
      <c r="BM359" s="16" t="s">
        <v>1492</v>
      </c>
    </row>
    <row r="360" s="1" customFormat="1">
      <c r="B360" s="37"/>
      <c r="C360" s="38"/>
      <c r="D360" s="218" t="s">
        <v>142</v>
      </c>
      <c r="E360" s="38"/>
      <c r="F360" s="219" t="s">
        <v>1491</v>
      </c>
      <c r="G360" s="38"/>
      <c r="H360" s="38"/>
      <c r="I360" s="131"/>
      <c r="J360" s="38"/>
      <c r="K360" s="38"/>
      <c r="L360" s="42"/>
      <c r="M360" s="220"/>
      <c r="N360" s="78"/>
      <c r="O360" s="78"/>
      <c r="P360" s="78"/>
      <c r="Q360" s="78"/>
      <c r="R360" s="78"/>
      <c r="S360" s="78"/>
      <c r="T360" s="79"/>
      <c r="AT360" s="16" t="s">
        <v>142</v>
      </c>
      <c r="AU360" s="16" t="s">
        <v>81</v>
      </c>
    </row>
    <row r="361" s="1" customFormat="1" ht="16.5" customHeight="1">
      <c r="B361" s="37"/>
      <c r="C361" s="206" t="s">
        <v>710</v>
      </c>
      <c r="D361" s="206" t="s">
        <v>135</v>
      </c>
      <c r="E361" s="207" t="s">
        <v>1493</v>
      </c>
      <c r="F361" s="208" t="s">
        <v>1494</v>
      </c>
      <c r="G361" s="209" t="s">
        <v>196</v>
      </c>
      <c r="H361" s="210">
        <v>395.5</v>
      </c>
      <c r="I361" s="211"/>
      <c r="J361" s="212">
        <f>ROUND(I361*H361,2)</f>
        <v>0</v>
      </c>
      <c r="K361" s="208" t="s">
        <v>139</v>
      </c>
      <c r="L361" s="42"/>
      <c r="M361" s="213" t="s">
        <v>1</v>
      </c>
      <c r="N361" s="214" t="s">
        <v>43</v>
      </c>
      <c r="O361" s="78"/>
      <c r="P361" s="215">
        <f>O361*H361</f>
        <v>0</v>
      </c>
      <c r="Q361" s="215">
        <v>0</v>
      </c>
      <c r="R361" s="215">
        <f>Q361*H361</f>
        <v>0</v>
      </c>
      <c r="S361" s="215">
        <v>0</v>
      </c>
      <c r="T361" s="216">
        <f>S361*H361</f>
        <v>0</v>
      </c>
      <c r="AR361" s="16" t="s">
        <v>140</v>
      </c>
      <c r="AT361" s="16" t="s">
        <v>135</v>
      </c>
      <c r="AU361" s="16" t="s">
        <v>81</v>
      </c>
      <c r="AY361" s="16" t="s">
        <v>133</v>
      </c>
      <c r="BE361" s="217">
        <f>IF(N361="základní",J361,0)</f>
        <v>0</v>
      </c>
      <c r="BF361" s="217">
        <f>IF(N361="snížená",J361,0)</f>
        <v>0</v>
      </c>
      <c r="BG361" s="217">
        <f>IF(N361="zákl. přenesená",J361,0)</f>
        <v>0</v>
      </c>
      <c r="BH361" s="217">
        <f>IF(N361="sníž. přenesená",J361,0)</f>
        <v>0</v>
      </c>
      <c r="BI361" s="217">
        <f>IF(N361="nulová",J361,0)</f>
        <v>0</v>
      </c>
      <c r="BJ361" s="16" t="s">
        <v>79</v>
      </c>
      <c r="BK361" s="217">
        <f>ROUND(I361*H361,2)</f>
        <v>0</v>
      </c>
      <c r="BL361" s="16" t="s">
        <v>140</v>
      </c>
      <c r="BM361" s="16" t="s">
        <v>1495</v>
      </c>
    </row>
    <row r="362" s="1" customFormat="1">
      <c r="B362" s="37"/>
      <c r="C362" s="38"/>
      <c r="D362" s="218" t="s">
        <v>142</v>
      </c>
      <c r="E362" s="38"/>
      <c r="F362" s="219" t="s">
        <v>1496</v>
      </c>
      <c r="G362" s="38"/>
      <c r="H362" s="38"/>
      <c r="I362" s="131"/>
      <c r="J362" s="38"/>
      <c r="K362" s="38"/>
      <c r="L362" s="42"/>
      <c r="M362" s="220"/>
      <c r="N362" s="78"/>
      <c r="O362" s="78"/>
      <c r="P362" s="78"/>
      <c r="Q362" s="78"/>
      <c r="R362" s="78"/>
      <c r="S362" s="78"/>
      <c r="T362" s="79"/>
      <c r="AT362" s="16" t="s">
        <v>142</v>
      </c>
      <c r="AU362" s="16" t="s">
        <v>81</v>
      </c>
    </row>
    <row r="363" s="1" customFormat="1" ht="16.5" customHeight="1">
      <c r="B363" s="37"/>
      <c r="C363" s="206" t="s">
        <v>714</v>
      </c>
      <c r="D363" s="206" t="s">
        <v>135</v>
      </c>
      <c r="E363" s="207" t="s">
        <v>732</v>
      </c>
      <c r="F363" s="208" t="s">
        <v>733</v>
      </c>
      <c r="G363" s="209" t="s">
        <v>636</v>
      </c>
      <c r="H363" s="210">
        <v>1</v>
      </c>
      <c r="I363" s="211"/>
      <c r="J363" s="212">
        <f>ROUND(I363*H363,2)</f>
        <v>0</v>
      </c>
      <c r="K363" s="208" t="s">
        <v>139</v>
      </c>
      <c r="L363" s="42"/>
      <c r="M363" s="213" t="s">
        <v>1</v>
      </c>
      <c r="N363" s="214" t="s">
        <v>43</v>
      </c>
      <c r="O363" s="78"/>
      <c r="P363" s="215">
        <f>O363*H363</f>
        <v>0</v>
      </c>
      <c r="Q363" s="215">
        <v>0.46009</v>
      </c>
      <c r="R363" s="215">
        <f>Q363*H363</f>
        <v>0.46009</v>
      </c>
      <c r="S363" s="215">
        <v>0</v>
      </c>
      <c r="T363" s="216">
        <f>S363*H363</f>
        <v>0</v>
      </c>
      <c r="AR363" s="16" t="s">
        <v>140</v>
      </c>
      <c r="AT363" s="16" t="s">
        <v>135</v>
      </c>
      <c r="AU363" s="16" t="s">
        <v>81</v>
      </c>
      <c r="AY363" s="16" t="s">
        <v>133</v>
      </c>
      <c r="BE363" s="217">
        <f>IF(N363="základní",J363,0)</f>
        <v>0</v>
      </c>
      <c r="BF363" s="217">
        <f>IF(N363="snížená",J363,0)</f>
        <v>0</v>
      </c>
      <c r="BG363" s="217">
        <f>IF(N363="zákl. přenesená",J363,0)</f>
        <v>0</v>
      </c>
      <c r="BH363" s="217">
        <f>IF(N363="sníž. přenesená",J363,0)</f>
        <v>0</v>
      </c>
      <c r="BI363" s="217">
        <f>IF(N363="nulová",J363,0)</f>
        <v>0</v>
      </c>
      <c r="BJ363" s="16" t="s">
        <v>79</v>
      </c>
      <c r="BK363" s="217">
        <f>ROUND(I363*H363,2)</f>
        <v>0</v>
      </c>
      <c r="BL363" s="16" t="s">
        <v>140</v>
      </c>
      <c r="BM363" s="16" t="s">
        <v>1497</v>
      </c>
    </row>
    <row r="364" s="1" customFormat="1">
      <c r="B364" s="37"/>
      <c r="C364" s="38"/>
      <c r="D364" s="218" t="s">
        <v>142</v>
      </c>
      <c r="E364" s="38"/>
      <c r="F364" s="219" t="s">
        <v>733</v>
      </c>
      <c r="G364" s="38"/>
      <c r="H364" s="38"/>
      <c r="I364" s="131"/>
      <c r="J364" s="38"/>
      <c r="K364" s="38"/>
      <c r="L364" s="42"/>
      <c r="M364" s="220"/>
      <c r="N364" s="78"/>
      <c r="O364" s="78"/>
      <c r="P364" s="78"/>
      <c r="Q364" s="78"/>
      <c r="R364" s="78"/>
      <c r="S364" s="78"/>
      <c r="T364" s="79"/>
      <c r="AT364" s="16" t="s">
        <v>142</v>
      </c>
      <c r="AU364" s="16" t="s">
        <v>81</v>
      </c>
    </row>
    <row r="365" s="1" customFormat="1" ht="16.5" customHeight="1">
      <c r="B365" s="37"/>
      <c r="C365" s="206" t="s">
        <v>718</v>
      </c>
      <c r="D365" s="206" t="s">
        <v>135</v>
      </c>
      <c r="E365" s="207" t="s">
        <v>745</v>
      </c>
      <c r="F365" s="208" t="s">
        <v>746</v>
      </c>
      <c r="G365" s="209" t="s">
        <v>636</v>
      </c>
      <c r="H365" s="210">
        <v>3</v>
      </c>
      <c r="I365" s="211"/>
      <c r="J365" s="212">
        <f>ROUND(I365*H365,2)</f>
        <v>0</v>
      </c>
      <c r="K365" s="208" t="s">
        <v>790</v>
      </c>
      <c r="L365" s="42"/>
      <c r="M365" s="213" t="s">
        <v>1</v>
      </c>
      <c r="N365" s="214" t="s">
        <v>43</v>
      </c>
      <c r="O365" s="78"/>
      <c r="P365" s="215">
        <f>O365*H365</f>
        <v>0</v>
      </c>
      <c r="Q365" s="215">
        <v>0.035729999999999998</v>
      </c>
      <c r="R365" s="215">
        <f>Q365*H365</f>
        <v>0.10718999999999999</v>
      </c>
      <c r="S365" s="215">
        <v>0</v>
      </c>
      <c r="T365" s="216">
        <f>S365*H365</f>
        <v>0</v>
      </c>
      <c r="AR365" s="16" t="s">
        <v>140</v>
      </c>
      <c r="AT365" s="16" t="s">
        <v>135</v>
      </c>
      <c r="AU365" s="16" t="s">
        <v>81</v>
      </c>
      <c r="AY365" s="16" t="s">
        <v>133</v>
      </c>
      <c r="BE365" s="217">
        <f>IF(N365="základní",J365,0)</f>
        <v>0</v>
      </c>
      <c r="BF365" s="217">
        <f>IF(N365="snížená",J365,0)</f>
        <v>0</v>
      </c>
      <c r="BG365" s="217">
        <f>IF(N365="zákl. přenesená",J365,0)</f>
        <v>0</v>
      </c>
      <c r="BH365" s="217">
        <f>IF(N365="sníž. přenesená",J365,0)</f>
        <v>0</v>
      </c>
      <c r="BI365" s="217">
        <f>IF(N365="nulová",J365,0)</f>
        <v>0</v>
      </c>
      <c r="BJ365" s="16" t="s">
        <v>79</v>
      </c>
      <c r="BK365" s="217">
        <f>ROUND(I365*H365,2)</f>
        <v>0</v>
      </c>
      <c r="BL365" s="16" t="s">
        <v>140</v>
      </c>
      <c r="BM365" s="16" t="s">
        <v>1498</v>
      </c>
    </row>
    <row r="366" s="1" customFormat="1">
      <c r="B366" s="37"/>
      <c r="C366" s="38"/>
      <c r="D366" s="218" t="s">
        <v>142</v>
      </c>
      <c r="E366" s="38"/>
      <c r="F366" s="219" t="s">
        <v>746</v>
      </c>
      <c r="G366" s="38"/>
      <c r="H366" s="38"/>
      <c r="I366" s="131"/>
      <c r="J366" s="38"/>
      <c r="K366" s="38"/>
      <c r="L366" s="42"/>
      <c r="M366" s="220"/>
      <c r="N366" s="78"/>
      <c r="O366" s="78"/>
      <c r="P366" s="78"/>
      <c r="Q366" s="78"/>
      <c r="R366" s="78"/>
      <c r="S366" s="78"/>
      <c r="T366" s="79"/>
      <c r="AT366" s="16" t="s">
        <v>142</v>
      </c>
      <c r="AU366" s="16" t="s">
        <v>81</v>
      </c>
    </row>
    <row r="367" s="1" customFormat="1" ht="16.5" customHeight="1">
      <c r="B367" s="37"/>
      <c r="C367" s="206" t="s">
        <v>722</v>
      </c>
      <c r="D367" s="206" t="s">
        <v>135</v>
      </c>
      <c r="E367" s="207" t="s">
        <v>749</v>
      </c>
      <c r="F367" s="208" t="s">
        <v>1499</v>
      </c>
      <c r="G367" s="209" t="s">
        <v>636</v>
      </c>
      <c r="H367" s="210">
        <v>5</v>
      </c>
      <c r="I367" s="211"/>
      <c r="J367" s="212">
        <f>ROUND(I367*H367,2)</f>
        <v>0</v>
      </c>
      <c r="K367" s="208" t="s">
        <v>1</v>
      </c>
      <c r="L367" s="42"/>
      <c r="M367" s="213" t="s">
        <v>1</v>
      </c>
      <c r="N367" s="214" t="s">
        <v>43</v>
      </c>
      <c r="O367" s="78"/>
      <c r="P367" s="215">
        <f>O367*H367</f>
        <v>0</v>
      </c>
      <c r="Q367" s="215">
        <v>0</v>
      </c>
      <c r="R367" s="215">
        <f>Q367*H367</f>
        <v>0</v>
      </c>
      <c r="S367" s="215">
        <v>0</v>
      </c>
      <c r="T367" s="216">
        <f>S367*H367</f>
        <v>0</v>
      </c>
      <c r="AR367" s="16" t="s">
        <v>140</v>
      </c>
      <c r="AT367" s="16" t="s">
        <v>135</v>
      </c>
      <c r="AU367" s="16" t="s">
        <v>81</v>
      </c>
      <c r="AY367" s="16" t="s">
        <v>133</v>
      </c>
      <c r="BE367" s="217">
        <f>IF(N367="základní",J367,0)</f>
        <v>0</v>
      </c>
      <c r="BF367" s="217">
        <f>IF(N367="snížená",J367,0)</f>
        <v>0</v>
      </c>
      <c r="BG367" s="217">
        <f>IF(N367="zákl. přenesená",J367,0)</f>
        <v>0</v>
      </c>
      <c r="BH367" s="217">
        <f>IF(N367="sníž. přenesená",J367,0)</f>
        <v>0</v>
      </c>
      <c r="BI367" s="217">
        <f>IF(N367="nulová",J367,0)</f>
        <v>0</v>
      </c>
      <c r="BJ367" s="16" t="s">
        <v>79</v>
      </c>
      <c r="BK367" s="217">
        <f>ROUND(I367*H367,2)</f>
        <v>0</v>
      </c>
      <c r="BL367" s="16" t="s">
        <v>140</v>
      </c>
      <c r="BM367" s="16" t="s">
        <v>1500</v>
      </c>
    </row>
    <row r="368" s="1" customFormat="1">
      <c r="B368" s="37"/>
      <c r="C368" s="38"/>
      <c r="D368" s="218" t="s">
        <v>142</v>
      </c>
      <c r="E368" s="38"/>
      <c r="F368" s="219" t="s">
        <v>1501</v>
      </c>
      <c r="G368" s="38"/>
      <c r="H368" s="38"/>
      <c r="I368" s="131"/>
      <c r="J368" s="38"/>
      <c r="K368" s="38"/>
      <c r="L368" s="42"/>
      <c r="M368" s="220"/>
      <c r="N368" s="78"/>
      <c r="O368" s="78"/>
      <c r="P368" s="78"/>
      <c r="Q368" s="78"/>
      <c r="R368" s="78"/>
      <c r="S368" s="78"/>
      <c r="T368" s="79"/>
      <c r="AT368" s="16" t="s">
        <v>142</v>
      </c>
      <c r="AU368" s="16" t="s">
        <v>81</v>
      </c>
    </row>
    <row r="369" s="1" customFormat="1" ht="22.5" customHeight="1">
      <c r="B369" s="37"/>
      <c r="C369" s="206" t="s">
        <v>727</v>
      </c>
      <c r="D369" s="206" t="s">
        <v>135</v>
      </c>
      <c r="E369" s="207" t="s">
        <v>754</v>
      </c>
      <c r="F369" s="208" t="s">
        <v>1502</v>
      </c>
      <c r="G369" s="209" t="s">
        <v>636</v>
      </c>
      <c r="H369" s="210">
        <v>1</v>
      </c>
      <c r="I369" s="211"/>
      <c r="J369" s="212">
        <f>ROUND(I369*H369,2)</f>
        <v>0</v>
      </c>
      <c r="K369" s="208" t="s">
        <v>1</v>
      </c>
      <c r="L369" s="42"/>
      <c r="M369" s="213" t="s">
        <v>1</v>
      </c>
      <c r="N369" s="214" t="s">
        <v>43</v>
      </c>
      <c r="O369" s="78"/>
      <c r="P369" s="215">
        <f>O369*H369</f>
        <v>0</v>
      </c>
      <c r="Q369" s="215">
        <v>0</v>
      </c>
      <c r="R369" s="215">
        <f>Q369*H369</f>
        <v>0</v>
      </c>
      <c r="S369" s="215">
        <v>0</v>
      </c>
      <c r="T369" s="216">
        <f>S369*H369</f>
        <v>0</v>
      </c>
      <c r="AR369" s="16" t="s">
        <v>140</v>
      </c>
      <c r="AT369" s="16" t="s">
        <v>135</v>
      </c>
      <c r="AU369" s="16" t="s">
        <v>81</v>
      </c>
      <c r="AY369" s="16" t="s">
        <v>133</v>
      </c>
      <c r="BE369" s="217">
        <f>IF(N369="základní",J369,0)</f>
        <v>0</v>
      </c>
      <c r="BF369" s="217">
        <f>IF(N369="snížená",J369,0)</f>
        <v>0</v>
      </c>
      <c r="BG369" s="217">
        <f>IF(N369="zákl. přenesená",J369,0)</f>
        <v>0</v>
      </c>
      <c r="BH369" s="217">
        <f>IF(N369="sníž. přenesená",J369,0)</f>
        <v>0</v>
      </c>
      <c r="BI369" s="217">
        <f>IF(N369="nulová",J369,0)</f>
        <v>0</v>
      </c>
      <c r="BJ369" s="16" t="s">
        <v>79</v>
      </c>
      <c r="BK369" s="217">
        <f>ROUND(I369*H369,2)</f>
        <v>0</v>
      </c>
      <c r="BL369" s="16" t="s">
        <v>140</v>
      </c>
      <c r="BM369" s="16" t="s">
        <v>1503</v>
      </c>
    </row>
    <row r="370" s="1" customFormat="1">
      <c r="B370" s="37"/>
      <c r="C370" s="38"/>
      <c r="D370" s="218" t="s">
        <v>142</v>
      </c>
      <c r="E370" s="38"/>
      <c r="F370" s="219" t="s">
        <v>1504</v>
      </c>
      <c r="G370" s="38"/>
      <c r="H370" s="38"/>
      <c r="I370" s="131"/>
      <c r="J370" s="38"/>
      <c r="K370" s="38"/>
      <c r="L370" s="42"/>
      <c r="M370" s="220"/>
      <c r="N370" s="78"/>
      <c r="O370" s="78"/>
      <c r="P370" s="78"/>
      <c r="Q370" s="78"/>
      <c r="R370" s="78"/>
      <c r="S370" s="78"/>
      <c r="T370" s="79"/>
      <c r="AT370" s="16" t="s">
        <v>142</v>
      </c>
      <c r="AU370" s="16" t="s">
        <v>81</v>
      </c>
    </row>
    <row r="371" s="1" customFormat="1" ht="22.5" customHeight="1">
      <c r="B371" s="37"/>
      <c r="C371" s="206" t="s">
        <v>731</v>
      </c>
      <c r="D371" s="206" t="s">
        <v>135</v>
      </c>
      <c r="E371" s="207" t="s">
        <v>759</v>
      </c>
      <c r="F371" s="208" t="s">
        <v>1505</v>
      </c>
      <c r="G371" s="209" t="s">
        <v>636</v>
      </c>
      <c r="H371" s="210">
        <v>2</v>
      </c>
      <c r="I371" s="211"/>
      <c r="J371" s="212">
        <f>ROUND(I371*H371,2)</f>
        <v>0</v>
      </c>
      <c r="K371" s="208" t="s">
        <v>1</v>
      </c>
      <c r="L371" s="42"/>
      <c r="M371" s="213" t="s">
        <v>1</v>
      </c>
      <c r="N371" s="214" t="s">
        <v>43</v>
      </c>
      <c r="O371" s="78"/>
      <c r="P371" s="215">
        <f>O371*H371</f>
        <v>0</v>
      </c>
      <c r="Q371" s="215">
        <v>0</v>
      </c>
      <c r="R371" s="215">
        <f>Q371*H371</f>
        <v>0</v>
      </c>
      <c r="S371" s="215">
        <v>0</v>
      </c>
      <c r="T371" s="216">
        <f>S371*H371</f>
        <v>0</v>
      </c>
      <c r="AR371" s="16" t="s">
        <v>140</v>
      </c>
      <c r="AT371" s="16" t="s">
        <v>135</v>
      </c>
      <c r="AU371" s="16" t="s">
        <v>81</v>
      </c>
      <c r="AY371" s="16" t="s">
        <v>133</v>
      </c>
      <c r="BE371" s="217">
        <f>IF(N371="základní",J371,0)</f>
        <v>0</v>
      </c>
      <c r="BF371" s="217">
        <f>IF(N371="snížená",J371,0)</f>
        <v>0</v>
      </c>
      <c r="BG371" s="217">
        <f>IF(N371="zákl. přenesená",J371,0)</f>
        <v>0</v>
      </c>
      <c r="BH371" s="217">
        <f>IF(N371="sníž. přenesená",J371,0)</f>
        <v>0</v>
      </c>
      <c r="BI371" s="217">
        <f>IF(N371="nulová",J371,0)</f>
        <v>0</v>
      </c>
      <c r="BJ371" s="16" t="s">
        <v>79</v>
      </c>
      <c r="BK371" s="217">
        <f>ROUND(I371*H371,2)</f>
        <v>0</v>
      </c>
      <c r="BL371" s="16" t="s">
        <v>140</v>
      </c>
      <c r="BM371" s="16" t="s">
        <v>1506</v>
      </c>
    </row>
    <row r="372" s="1" customFormat="1">
      <c r="B372" s="37"/>
      <c r="C372" s="38"/>
      <c r="D372" s="218" t="s">
        <v>142</v>
      </c>
      <c r="E372" s="38"/>
      <c r="F372" s="219" t="s">
        <v>1507</v>
      </c>
      <c r="G372" s="38"/>
      <c r="H372" s="38"/>
      <c r="I372" s="131"/>
      <c r="J372" s="38"/>
      <c r="K372" s="38"/>
      <c r="L372" s="42"/>
      <c r="M372" s="220"/>
      <c r="N372" s="78"/>
      <c r="O372" s="78"/>
      <c r="P372" s="78"/>
      <c r="Q372" s="78"/>
      <c r="R372" s="78"/>
      <c r="S372" s="78"/>
      <c r="T372" s="79"/>
      <c r="AT372" s="16" t="s">
        <v>142</v>
      </c>
      <c r="AU372" s="16" t="s">
        <v>81</v>
      </c>
    </row>
    <row r="373" s="1" customFormat="1" ht="16.5" customHeight="1">
      <c r="B373" s="37"/>
      <c r="C373" s="206" t="s">
        <v>735</v>
      </c>
      <c r="D373" s="206" t="s">
        <v>135</v>
      </c>
      <c r="E373" s="207" t="s">
        <v>774</v>
      </c>
      <c r="F373" s="208" t="s">
        <v>1508</v>
      </c>
      <c r="G373" s="209" t="s">
        <v>636</v>
      </c>
      <c r="H373" s="210">
        <v>1</v>
      </c>
      <c r="I373" s="211"/>
      <c r="J373" s="212">
        <f>ROUND(I373*H373,2)</f>
        <v>0</v>
      </c>
      <c r="K373" s="208" t="s">
        <v>1</v>
      </c>
      <c r="L373" s="42"/>
      <c r="M373" s="213" t="s">
        <v>1</v>
      </c>
      <c r="N373" s="214" t="s">
        <v>43</v>
      </c>
      <c r="O373" s="78"/>
      <c r="P373" s="215">
        <f>O373*H373</f>
        <v>0</v>
      </c>
      <c r="Q373" s="215">
        <v>0</v>
      </c>
      <c r="R373" s="215">
        <f>Q373*H373</f>
        <v>0</v>
      </c>
      <c r="S373" s="215">
        <v>0</v>
      </c>
      <c r="T373" s="216">
        <f>S373*H373</f>
        <v>0</v>
      </c>
      <c r="AR373" s="16" t="s">
        <v>140</v>
      </c>
      <c r="AT373" s="16" t="s">
        <v>135</v>
      </c>
      <c r="AU373" s="16" t="s">
        <v>81</v>
      </c>
      <c r="AY373" s="16" t="s">
        <v>133</v>
      </c>
      <c r="BE373" s="217">
        <f>IF(N373="základní",J373,0)</f>
        <v>0</v>
      </c>
      <c r="BF373" s="217">
        <f>IF(N373="snížená",J373,0)</f>
        <v>0</v>
      </c>
      <c r="BG373" s="217">
        <f>IF(N373="zákl. přenesená",J373,0)</f>
        <v>0</v>
      </c>
      <c r="BH373" s="217">
        <f>IF(N373="sníž. přenesená",J373,0)</f>
        <v>0</v>
      </c>
      <c r="BI373" s="217">
        <f>IF(N373="nulová",J373,0)</f>
        <v>0</v>
      </c>
      <c r="BJ373" s="16" t="s">
        <v>79</v>
      </c>
      <c r="BK373" s="217">
        <f>ROUND(I373*H373,2)</f>
        <v>0</v>
      </c>
      <c r="BL373" s="16" t="s">
        <v>140</v>
      </c>
      <c r="BM373" s="16" t="s">
        <v>1509</v>
      </c>
    </row>
    <row r="374" s="1" customFormat="1">
      <c r="B374" s="37"/>
      <c r="C374" s="38"/>
      <c r="D374" s="218" t="s">
        <v>142</v>
      </c>
      <c r="E374" s="38"/>
      <c r="F374" s="219" t="s">
        <v>775</v>
      </c>
      <c r="G374" s="38"/>
      <c r="H374" s="38"/>
      <c r="I374" s="131"/>
      <c r="J374" s="38"/>
      <c r="K374" s="38"/>
      <c r="L374" s="42"/>
      <c r="M374" s="220"/>
      <c r="N374" s="78"/>
      <c r="O374" s="78"/>
      <c r="P374" s="78"/>
      <c r="Q374" s="78"/>
      <c r="R374" s="78"/>
      <c r="S374" s="78"/>
      <c r="T374" s="79"/>
      <c r="AT374" s="16" t="s">
        <v>142</v>
      </c>
      <c r="AU374" s="16" t="s">
        <v>81</v>
      </c>
    </row>
    <row r="375" s="1" customFormat="1" ht="16.5" customHeight="1">
      <c r="B375" s="37"/>
      <c r="C375" s="206" t="s">
        <v>739</v>
      </c>
      <c r="D375" s="206" t="s">
        <v>135</v>
      </c>
      <c r="E375" s="207" t="s">
        <v>778</v>
      </c>
      <c r="F375" s="208" t="s">
        <v>779</v>
      </c>
      <c r="G375" s="209" t="s">
        <v>636</v>
      </c>
      <c r="H375" s="210">
        <v>1</v>
      </c>
      <c r="I375" s="211"/>
      <c r="J375" s="212">
        <f>ROUND(I375*H375,2)</f>
        <v>0</v>
      </c>
      <c r="K375" s="208" t="s">
        <v>1</v>
      </c>
      <c r="L375" s="42"/>
      <c r="M375" s="213" t="s">
        <v>1</v>
      </c>
      <c r="N375" s="214" t="s">
        <v>43</v>
      </c>
      <c r="O375" s="78"/>
      <c r="P375" s="215">
        <f>O375*H375</f>
        <v>0</v>
      </c>
      <c r="Q375" s="215">
        <v>0</v>
      </c>
      <c r="R375" s="215">
        <f>Q375*H375</f>
        <v>0</v>
      </c>
      <c r="S375" s="215">
        <v>0</v>
      </c>
      <c r="T375" s="216">
        <f>S375*H375</f>
        <v>0</v>
      </c>
      <c r="AR375" s="16" t="s">
        <v>140</v>
      </c>
      <c r="AT375" s="16" t="s">
        <v>135</v>
      </c>
      <c r="AU375" s="16" t="s">
        <v>81</v>
      </c>
      <c r="AY375" s="16" t="s">
        <v>133</v>
      </c>
      <c r="BE375" s="217">
        <f>IF(N375="základní",J375,0)</f>
        <v>0</v>
      </c>
      <c r="BF375" s="217">
        <f>IF(N375="snížená",J375,0)</f>
        <v>0</v>
      </c>
      <c r="BG375" s="217">
        <f>IF(N375="zákl. přenesená",J375,0)</f>
        <v>0</v>
      </c>
      <c r="BH375" s="217">
        <f>IF(N375="sníž. přenesená",J375,0)</f>
        <v>0</v>
      </c>
      <c r="BI375" s="217">
        <f>IF(N375="nulová",J375,0)</f>
        <v>0</v>
      </c>
      <c r="BJ375" s="16" t="s">
        <v>79</v>
      </c>
      <c r="BK375" s="217">
        <f>ROUND(I375*H375,2)</f>
        <v>0</v>
      </c>
      <c r="BL375" s="16" t="s">
        <v>140</v>
      </c>
      <c r="BM375" s="16" t="s">
        <v>1510</v>
      </c>
    </row>
    <row r="376" s="1" customFormat="1">
      <c r="B376" s="37"/>
      <c r="C376" s="38"/>
      <c r="D376" s="218" t="s">
        <v>142</v>
      </c>
      <c r="E376" s="38"/>
      <c r="F376" s="219" t="s">
        <v>781</v>
      </c>
      <c r="G376" s="38"/>
      <c r="H376" s="38"/>
      <c r="I376" s="131"/>
      <c r="J376" s="38"/>
      <c r="K376" s="38"/>
      <c r="L376" s="42"/>
      <c r="M376" s="220"/>
      <c r="N376" s="78"/>
      <c r="O376" s="78"/>
      <c r="P376" s="78"/>
      <c r="Q376" s="78"/>
      <c r="R376" s="78"/>
      <c r="S376" s="78"/>
      <c r="T376" s="79"/>
      <c r="AT376" s="16" t="s">
        <v>142</v>
      </c>
      <c r="AU376" s="16" t="s">
        <v>81</v>
      </c>
    </row>
    <row r="377" s="1" customFormat="1" ht="16.5" customHeight="1">
      <c r="B377" s="37"/>
      <c r="C377" s="206" t="s">
        <v>744</v>
      </c>
      <c r="D377" s="206" t="s">
        <v>135</v>
      </c>
      <c r="E377" s="207" t="s">
        <v>783</v>
      </c>
      <c r="F377" s="208" t="s">
        <v>784</v>
      </c>
      <c r="G377" s="209" t="s">
        <v>636</v>
      </c>
      <c r="H377" s="210">
        <v>1</v>
      </c>
      <c r="I377" s="211"/>
      <c r="J377" s="212">
        <f>ROUND(I377*H377,2)</f>
        <v>0</v>
      </c>
      <c r="K377" s="208" t="s">
        <v>1</v>
      </c>
      <c r="L377" s="42"/>
      <c r="M377" s="213" t="s">
        <v>1</v>
      </c>
      <c r="N377" s="214" t="s">
        <v>43</v>
      </c>
      <c r="O377" s="78"/>
      <c r="P377" s="215">
        <f>O377*H377</f>
        <v>0</v>
      </c>
      <c r="Q377" s="215">
        <v>0</v>
      </c>
      <c r="R377" s="215">
        <f>Q377*H377</f>
        <v>0</v>
      </c>
      <c r="S377" s="215">
        <v>0</v>
      </c>
      <c r="T377" s="216">
        <f>S377*H377</f>
        <v>0</v>
      </c>
      <c r="AR377" s="16" t="s">
        <v>140</v>
      </c>
      <c r="AT377" s="16" t="s">
        <v>135</v>
      </c>
      <c r="AU377" s="16" t="s">
        <v>81</v>
      </c>
      <c r="AY377" s="16" t="s">
        <v>133</v>
      </c>
      <c r="BE377" s="217">
        <f>IF(N377="základní",J377,0)</f>
        <v>0</v>
      </c>
      <c r="BF377" s="217">
        <f>IF(N377="snížená",J377,0)</f>
        <v>0</v>
      </c>
      <c r="BG377" s="217">
        <f>IF(N377="zákl. přenesená",J377,0)</f>
        <v>0</v>
      </c>
      <c r="BH377" s="217">
        <f>IF(N377="sníž. přenesená",J377,0)</f>
        <v>0</v>
      </c>
      <c r="BI377" s="217">
        <f>IF(N377="nulová",J377,0)</f>
        <v>0</v>
      </c>
      <c r="BJ377" s="16" t="s">
        <v>79</v>
      </c>
      <c r="BK377" s="217">
        <f>ROUND(I377*H377,2)</f>
        <v>0</v>
      </c>
      <c r="BL377" s="16" t="s">
        <v>140</v>
      </c>
      <c r="BM377" s="16" t="s">
        <v>1511</v>
      </c>
    </row>
    <row r="378" s="1" customFormat="1">
      <c r="B378" s="37"/>
      <c r="C378" s="38"/>
      <c r="D378" s="218" t="s">
        <v>142</v>
      </c>
      <c r="E378" s="38"/>
      <c r="F378" s="219" t="s">
        <v>786</v>
      </c>
      <c r="G378" s="38"/>
      <c r="H378" s="38"/>
      <c r="I378" s="131"/>
      <c r="J378" s="38"/>
      <c r="K378" s="38"/>
      <c r="L378" s="42"/>
      <c r="M378" s="220"/>
      <c r="N378" s="78"/>
      <c r="O378" s="78"/>
      <c r="P378" s="78"/>
      <c r="Q378" s="78"/>
      <c r="R378" s="78"/>
      <c r="S378" s="78"/>
      <c r="T378" s="79"/>
      <c r="AT378" s="16" t="s">
        <v>142</v>
      </c>
      <c r="AU378" s="16" t="s">
        <v>81</v>
      </c>
    </row>
    <row r="379" s="1" customFormat="1" ht="16.5" customHeight="1">
      <c r="B379" s="37"/>
      <c r="C379" s="206" t="s">
        <v>748</v>
      </c>
      <c r="D379" s="206" t="s">
        <v>135</v>
      </c>
      <c r="E379" s="207" t="s">
        <v>1512</v>
      </c>
      <c r="F379" s="208" t="s">
        <v>1513</v>
      </c>
      <c r="G379" s="209" t="s">
        <v>636</v>
      </c>
      <c r="H379" s="210">
        <v>1</v>
      </c>
      <c r="I379" s="211"/>
      <c r="J379" s="212">
        <f>ROUND(I379*H379,2)</f>
        <v>0</v>
      </c>
      <c r="K379" s="208" t="s">
        <v>1</v>
      </c>
      <c r="L379" s="42"/>
      <c r="M379" s="213" t="s">
        <v>1</v>
      </c>
      <c r="N379" s="214" t="s">
        <v>43</v>
      </c>
      <c r="O379" s="78"/>
      <c r="P379" s="215">
        <f>O379*H379</f>
        <v>0</v>
      </c>
      <c r="Q379" s="215">
        <v>0</v>
      </c>
      <c r="R379" s="215">
        <f>Q379*H379</f>
        <v>0</v>
      </c>
      <c r="S379" s="215">
        <v>0</v>
      </c>
      <c r="T379" s="216">
        <f>S379*H379</f>
        <v>0</v>
      </c>
      <c r="AR379" s="16" t="s">
        <v>140</v>
      </c>
      <c r="AT379" s="16" t="s">
        <v>135</v>
      </c>
      <c r="AU379" s="16" t="s">
        <v>81</v>
      </c>
      <c r="AY379" s="16" t="s">
        <v>133</v>
      </c>
      <c r="BE379" s="217">
        <f>IF(N379="základní",J379,0)</f>
        <v>0</v>
      </c>
      <c r="BF379" s="217">
        <f>IF(N379="snížená",J379,0)</f>
        <v>0</v>
      </c>
      <c r="BG379" s="217">
        <f>IF(N379="zákl. přenesená",J379,0)</f>
        <v>0</v>
      </c>
      <c r="BH379" s="217">
        <f>IF(N379="sníž. přenesená",J379,0)</f>
        <v>0</v>
      </c>
      <c r="BI379" s="217">
        <f>IF(N379="nulová",J379,0)</f>
        <v>0</v>
      </c>
      <c r="BJ379" s="16" t="s">
        <v>79</v>
      </c>
      <c r="BK379" s="217">
        <f>ROUND(I379*H379,2)</f>
        <v>0</v>
      </c>
      <c r="BL379" s="16" t="s">
        <v>140</v>
      </c>
      <c r="BM379" s="16" t="s">
        <v>1514</v>
      </c>
    </row>
    <row r="380" s="1" customFormat="1">
      <c r="B380" s="37"/>
      <c r="C380" s="38"/>
      <c r="D380" s="218" t="s">
        <v>142</v>
      </c>
      <c r="E380" s="38"/>
      <c r="F380" s="219" t="s">
        <v>1515</v>
      </c>
      <c r="G380" s="38"/>
      <c r="H380" s="38"/>
      <c r="I380" s="131"/>
      <c r="J380" s="38"/>
      <c r="K380" s="38"/>
      <c r="L380" s="42"/>
      <c r="M380" s="220"/>
      <c r="N380" s="78"/>
      <c r="O380" s="78"/>
      <c r="P380" s="78"/>
      <c r="Q380" s="78"/>
      <c r="R380" s="78"/>
      <c r="S380" s="78"/>
      <c r="T380" s="79"/>
      <c r="AT380" s="16" t="s">
        <v>142</v>
      </c>
      <c r="AU380" s="16" t="s">
        <v>81</v>
      </c>
    </row>
    <row r="381" s="1" customFormat="1" ht="16.5" customHeight="1">
      <c r="B381" s="37"/>
      <c r="C381" s="206" t="s">
        <v>753</v>
      </c>
      <c r="D381" s="206" t="s">
        <v>135</v>
      </c>
      <c r="E381" s="207" t="s">
        <v>1516</v>
      </c>
      <c r="F381" s="208" t="s">
        <v>1517</v>
      </c>
      <c r="G381" s="209" t="s">
        <v>636</v>
      </c>
      <c r="H381" s="210">
        <v>1</v>
      </c>
      <c r="I381" s="211"/>
      <c r="J381" s="212">
        <f>ROUND(I381*H381,2)</f>
        <v>0</v>
      </c>
      <c r="K381" s="208" t="s">
        <v>139</v>
      </c>
      <c r="L381" s="42"/>
      <c r="M381" s="213" t="s">
        <v>1</v>
      </c>
      <c r="N381" s="214" t="s">
        <v>43</v>
      </c>
      <c r="O381" s="78"/>
      <c r="P381" s="215">
        <f>O381*H381</f>
        <v>0</v>
      </c>
      <c r="Q381" s="215">
        <v>1.92726</v>
      </c>
      <c r="R381" s="215">
        <f>Q381*H381</f>
        <v>1.92726</v>
      </c>
      <c r="S381" s="215">
        <v>0</v>
      </c>
      <c r="T381" s="216">
        <f>S381*H381</f>
        <v>0</v>
      </c>
      <c r="AR381" s="16" t="s">
        <v>140</v>
      </c>
      <c r="AT381" s="16" t="s">
        <v>135</v>
      </c>
      <c r="AU381" s="16" t="s">
        <v>81</v>
      </c>
      <c r="AY381" s="16" t="s">
        <v>133</v>
      </c>
      <c r="BE381" s="217">
        <f>IF(N381="základní",J381,0)</f>
        <v>0</v>
      </c>
      <c r="BF381" s="217">
        <f>IF(N381="snížená",J381,0)</f>
        <v>0</v>
      </c>
      <c r="BG381" s="217">
        <f>IF(N381="zákl. přenesená",J381,0)</f>
        <v>0</v>
      </c>
      <c r="BH381" s="217">
        <f>IF(N381="sníž. přenesená",J381,0)</f>
        <v>0</v>
      </c>
      <c r="BI381" s="217">
        <f>IF(N381="nulová",J381,0)</f>
        <v>0</v>
      </c>
      <c r="BJ381" s="16" t="s">
        <v>79</v>
      </c>
      <c r="BK381" s="217">
        <f>ROUND(I381*H381,2)</f>
        <v>0</v>
      </c>
      <c r="BL381" s="16" t="s">
        <v>140</v>
      </c>
      <c r="BM381" s="16" t="s">
        <v>1518</v>
      </c>
    </row>
    <row r="382" s="1" customFormat="1">
      <c r="B382" s="37"/>
      <c r="C382" s="38"/>
      <c r="D382" s="218" t="s">
        <v>142</v>
      </c>
      <c r="E382" s="38"/>
      <c r="F382" s="219" t="s">
        <v>1519</v>
      </c>
      <c r="G382" s="38"/>
      <c r="H382" s="38"/>
      <c r="I382" s="131"/>
      <c r="J382" s="38"/>
      <c r="K382" s="38"/>
      <c r="L382" s="42"/>
      <c r="M382" s="220"/>
      <c r="N382" s="78"/>
      <c r="O382" s="78"/>
      <c r="P382" s="78"/>
      <c r="Q382" s="78"/>
      <c r="R382" s="78"/>
      <c r="S382" s="78"/>
      <c r="T382" s="79"/>
      <c r="AT382" s="16" t="s">
        <v>142</v>
      </c>
      <c r="AU382" s="16" t="s">
        <v>81</v>
      </c>
    </row>
    <row r="383" s="1" customFormat="1" ht="16.5" customHeight="1">
      <c r="B383" s="37"/>
      <c r="C383" s="206" t="s">
        <v>758</v>
      </c>
      <c r="D383" s="206" t="s">
        <v>135</v>
      </c>
      <c r="E383" s="207" t="s">
        <v>839</v>
      </c>
      <c r="F383" s="208" t="s">
        <v>840</v>
      </c>
      <c r="G383" s="209" t="s">
        <v>636</v>
      </c>
      <c r="H383" s="210">
        <v>1</v>
      </c>
      <c r="I383" s="211"/>
      <c r="J383" s="212">
        <f>ROUND(I383*H383,2)</f>
        <v>0</v>
      </c>
      <c r="K383" s="208" t="s">
        <v>790</v>
      </c>
      <c r="L383" s="42"/>
      <c r="M383" s="213" t="s">
        <v>1</v>
      </c>
      <c r="N383" s="214" t="s">
        <v>43</v>
      </c>
      <c r="O383" s="78"/>
      <c r="P383" s="215">
        <f>O383*H383</f>
        <v>0</v>
      </c>
      <c r="Q383" s="215">
        <v>0.0070200000000000002</v>
      </c>
      <c r="R383" s="215">
        <f>Q383*H383</f>
        <v>0.0070200000000000002</v>
      </c>
      <c r="S383" s="215">
        <v>0</v>
      </c>
      <c r="T383" s="216">
        <f>S383*H383</f>
        <v>0</v>
      </c>
      <c r="AR383" s="16" t="s">
        <v>140</v>
      </c>
      <c r="AT383" s="16" t="s">
        <v>135</v>
      </c>
      <c r="AU383" s="16" t="s">
        <v>81</v>
      </c>
      <c r="AY383" s="16" t="s">
        <v>133</v>
      </c>
      <c r="BE383" s="217">
        <f>IF(N383="základní",J383,0)</f>
        <v>0</v>
      </c>
      <c r="BF383" s="217">
        <f>IF(N383="snížená",J383,0)</f>
        <v>0</v>
      </c>
      <c r="BG383" s="217">
        <f>IF(N383="zákl. přenesená",J383,0)</f>
        <v>0</v>
      </c>
      <c r="BH383" s="217">
        <f>IF(N383="sníž. přenesená",J383,0)</f>
        <v>0</v>
      </c>
      <c r="BI383" s="217">
        <f>IF(N383="nulová",J383,0)</f>
        <v>0</v>
      </c>
      <c r="BJ383" s="16" t="s">
        <v>79</v>
      </c>
      <c r="BK383" s="217">
        <f>ROUND(I383*H383,2)</f>
        <v>0</v>
      </c>
      <c r="BL383" s="16" t="s">
        <v>140</v>
      </c>
      <c r="BM383" s="16" t="s">
        <v>1520</v>
      </c>
    </row>
    <row r="384" s="1" customFormat="1">
      <c r="B384" s="37"/>
      <c r="C384" s="38"/>
      <c r="D384" s="218" t="s">
        <v>142</v>
      </c>
      <c r="E384" s="38"/>
      <c r="F384" s="219" t="s">
        <v>840</v>
      </c>
      <c r="G384" s="38"/>
      <c r="H384" s="38"/>
      <c r="I384" s="131"/>
      <c r="J384" s="38"/>
      <c r="K384" s="38"/>
      <c r="L384" s="42"/>
      <c r="M384" s="220"/>
      <c r="N384" s="78"/>
      <c r="O384" s="78"/>
      <c r="P384" s="78"/>
      <c r="Q384" s="78"/>
      <c r="R384" s="78"/>
      <c r="S384" s="78"/>
      <c r="T384" s="79"/>
      <c r="AT384" s="16" t="s">
        <v>142</v>
      </c>
      <c r="AU384" s="16" t="s">
        <v>81</v>
      </c>
    </row>
    <row r="385" s="1" customFormat="1" ht="16.5" customHeight="1">
      <c r="B385" s="37"/>
      <c r="C385" s="253" t="s">
        <v>763</v>
      </c>
      <c r="D385" s="253" t="s">
        <v>499</v>
      </c>
      <c r="E385" s="254" t="s">
        <v>843</v>
      </c>
      <c r="F385" s="255" t="s">
        <v>1521</v>
      </c>
      <c r="G385" s="256" t="s">
        <v>636</v>
      </c>
      <c r="H385" s="257">
        <v>1</v>
      </c>
      <c r="I385" s="258"/>
      <c r="J385" s="259">
        <f>ROUND(I385*H385,2)</f>
        <v>0</v>
      </c>
      <c r="K385" s="255" t="s">
        <v>159</v>
      </c>
      <c r="L385" s="260"/>
      <c r="M385" s="261" t="s">
        <v>1</v>
      </c>
      <c r="N385" s="262" t="s">
        <v>43</v>
      </c>
      <c r="O385" s="78"/>
      <c r="P385" s="215">
        <f>O385*H385</f>
        <v>0</v>
      </c>
      <c r="Q385" s="215">
        <v>0.19400000000000001</v>
      </c>
      <c r="R385" s="215">
        <f>Q385*H385</f>
        <v>0.19400000000000001</v>
      </c>
      <c r="S385" s="215">
        <v>0</v>
      </c>
      <c r="T385" s="216">
        <f>S385*H385</f>
        <v>0</v>
      </c>
      <c r="AR385" s="16" t="s">
        <v>188</v>
      </c>
      <c r="AT385" s="16" t="s">
        <v>499</v>
      </c>
      <c r="AU385" s="16" t="s">
        <v>81</v>
      </c>
      <c r="AY385" s="16" t="s">
        <v>133</v>
      </c>
      <c r="BE385" s="217">
        <f>IF(N385="základní",J385,0)</f>
        <v>0</v>
      </c>
      <c r="BF385" s="217">
        <f>IF(N385="snížená",J385,0)</f>
        <v>0</v>
      </c>
      <c r="BG385" s="217">
        <f>IF(N385="zákl. přenesená",J385,0)</f>
        <v>0</v>
      </c>
      <c r="BH385" s="217">
        <f>IF(N385="sníž. přenesená",J385,0)</f>
        <v>0</v>
      </c>
      <c r="BI385" s="217">
        <f>IF(N385="nulová",J385,0)</f>
        <v>0</v>
      </c>
      <c r="BJ385" s="16" t="s">
        <v>79</v>
      </c>
      <c r="BK385" s="217">
        <f>ROUND(I385*H385,2)</f>
        <v>0</v>
      </c>
      <c r="BL385" s="16" t="s">
        <v>140</v>
      </c>
      <c r="BM385" s="16" t="s">
        <v>1522</v>
      </c>
    </row>
    <row r="386" s="1" customFormat="1">
      <c r="B386" s="37"/>
      <c r="C386" s="38"/>
      <c r="D386" s="218" t="s">
        <v>142</v>
      </c>
      <c r="E386" s="38"/>
      <c r="F386" s="219" t="s">
        <v>1523</v>
      </c>
      <c r="G386" s="38"/>
      <c r="H386" s="38"/>
      <c r="I386" s="131"/>
      <c r="J386" s="38"/>
      <c r="K386" s="38"/>
      <c r="L386" s="42"/>
      <c r="M386" s="220"/>
      <c r="N386" s="78"/>
      <c r="O386" s="78"/>
      <c r="P386" s="78"/>
      <c r="Q386" s="78"/>
      <c r="R386" s="78"/>
      <c r="S386" s="78"/>
      <c r="T386" s="79"/>
      <c r="AT386" s="16" t="s">
        <v>142</v>
      </c>
      <c r="AU386" s="16" t="s">
        <v>81</v>
      </c>
    </row>
    <row r="387" s="1" customFormat="1" ht="16.5" customHeight="1">
      <c r="B387" s="37"/>
      <c r="C387" s="206" t="s">
        <v>768</v>
      </c>
      <c r="D387" s="206" t="s">
        <v>135</v>
      </c>
      <c r="E387" s="207" t="s">
        <v>853</v>
      </c>
      <c r="F387" s="208" t="s">
        <v>854</v>
      </c>
      <c r="G387" s="209" t="s">
        <v>636</v>
      </c>
      <c r="H387" s="210">
        <v>3</v>
      </c>
      <c r="I387" s="211"/>
      <c r="J387" s="212">
        <f>ROUND(I387*H387,2)</f>
        <v>0</v>
      </c>
      <c r="K387" s="208" t="s">
        <v>139</v>
      </c>
      <c r="L387" s="42"/>
      <c r="M387" s="213" t="s">
        <v>1</v>
      </c>
      <c r="N387" s="214" t="s">
        <v>43</v>
      </c>
      <c r="O387" s="78"/>
      <c r="P387" s="215">
        <f>O387*H387</f>
        <v>0</v>
      </c>
      <c r="Q387" s="215">
        <v>0.12303</v>
      </c>
      <c r="R387" s="215">
        <f>Q387*H387</f>
        <v>0.36909000000000003</v>
      </c>
      <c r="S387" s="215">
        <v>0</v>
      </c>
      <c r="T387" s="216">
        <f>S387*H387</f>
        <v>0</v>
      </c>
      <c r="AR387" s="16" t="s">
        <v>140</v>
      </c>
      <c r="AT387" s="16" t="s">
        <v>135</v>
      </c>
      <c r="AU387" s="16" t="s">
        <v>81</v>
      </c>
      <c r="AY387" s="16" t="s">
        <v>133</v>
      </c>
      <c r="BE387" s="217">
        <f>IF(N387="základní",J387,0)</f>
        <v>0</v>
      </c>
      <c r="BF387" s="217">
        <f>IF(N387="snížená",J387,0)</f>
        <v>0</v>
      </c>
      <c r="BG387" s="217">
        <f>IF(N387="zákl. přenesená",J387,0)</f>
        <v>0</v>
      </c>
      <c r="BH387" s="217">
        <f>IF(N387="sníž. přenesená",J387,0)</f>
        <v>0</v>
      </c>
      <c r="BI387" s="217">
        <f>IF(N387="nulová",J387,0)</f>
        <v>0</v>
      </c>
      <c r="BJ387" s="16" t="s">
        <v>79</v>
      </c>
      <c r="BK387" s="217">
        <f>ROUND(I387*H387,2)</f>
        <v>0</v>
      </c>
      <c r="BL387" s="16" t="s">
        <v>140</v>
      </c>
      <c r="BM387" s="16" t="s">
        <v>1524</v>
      </c>
    </row>
    <row r="388" s="1" customFormat="1">
      <c r="B388" s="37"/>
      <c r="C388" s="38"/>
      <c r="D388" s="218" t="s">
        <v>142</v>
      </c>
      <c r="E388" s="38"/>
      <c r="F388" s="219" t="s">
        <v>854</v>
      </c>
      <c r="G388" s="38"/>
      <c r="H388" s="38"/>
      <c r="I388" s="131"/>
      <c r="J388" s="38"/>
      <c r="K388" s="38"/>
      <c r="L388" s="42"/>
      <c r="M388" s="220"/>
      <c r="N388" s="78"/>
      <c r="O388" s="78"/>
      <c r="P388" s="78"/>
      <c r="Q388" s="78"/>
      <c r="R388" s="78"/>
      <c r="S388" s="78"/>
      <c r="T388" s="79"/>
      <c r="AT388" s="16" t="s">
        <v>142</v>
      </c>
      <c r="AU388" s="16" t="s">
        <v>81</v>
      </c>
    </row>
    <row r="389" s="1" customFormat="1" ht="16.5" customHeight="1">
      <c r="B389" s="37"/>
      <c r="C389" s="253" t="s">
        <v>773</v>
      </c>
      <c r="D389" s="253" t="s">
        <v>499</v>
      </c>
      <c r="E389" s="254" t="s">
        <v>857</v>
      </c>
      <c r="F389" s="255" t="s">
        <v>1525</v>
      </c>
      <c r="G389" s="256" t="s">
        <v>636</v>
      </c>
      <c r="H389" s="257">
        <v>3</v>
      </c>
      <c r="I389" s="258"/>
      <c r="J389" s="259">
        <f>ROUND(I389*H389,2)</f>
        <v>0</v>
      </c>
      <c r="K389" s="255" t="s">
        <v>139</v>
      </c>
      <c r="L389" s="260"/>
      <c r="M389" s="261" t="s">
        <v>1</v>
      </c>
      <c r="N389" s="262" t="s">
        <v>43</v>
      </c>
      <c r="O389" s="78"/>
      <c r="P389" s="215">
        <f>O389*H389</f>
        <v>0</v>
      </c>
      <c r="Q389" s="215">
        <v>0.013299999999999999</v>
      </c>
      <c r="R389" s="215">
        <f>Q389*H389</f>
        <v>0.039899999999999998</v>
      </c>
      <c r="S389" s="215">
        <v>0</v>
      </c>
      <c r="T389" s="216">
        <f>S389*H389</f>
        <v>0</v>
      </c>
      <c r="AR389" s="16" t="s">
        <v>188</v>
      </c>
      <c r="AT389" s="16" t="s">
        <v>499</v>
      </c>
      <c r="AU389" s="16" t="s">
        <v>81</v>
      </c>
      <c r="AY389" s="16" t="s">
        <v>133</v>
      </c>
      <c r="BE389" s="217">
        <f>IF(N389="základní",J389,0)</f>
        <v>0</v>
      </c>
      <c r="BF389" s="217">
        <f>IF(N389="snížená",J389,0)</f>
        <v>0</v>
      </c>
      <c r="BG389" s="217">
        <f>IF(N389="zákl. přenesená",J389,0)</f>
        <v>0</v>
      </c>
      <c r="BH389" s="217">
        <f>IF(N389="sníž. přenesená",J389,0)</f>
        <v>0</v>
      </c>
      <c r="BI389" s="217">
        <f>IF(N389="nulová",J389,0)</f>
        <v>0</v>
      </c>
      <c r="BJ389" s="16" t="s">
        <v>79</v>
      </c>
      <c r="BK389" s="217">
        <f>ROUND(I389*H389,2)</f>
        <v>0</v>
      </c>
      <c r="BL389" s="16" t="s">
        <v>140</v>
      </c>
      <c r="BM389" s="16" t="s">
        <v>1526</v>
      </c>
    </row>
    <row r="390" s="1" customFormat="1">
      <c r="B390" s="37"/>
      <c r="C390" s="38"/>
      <c r="D390" s="218" t="s">
        <v>142</v>
      </c>
      <c r="E390" s="38"/>
      <c r="F390" s="219" t="s">
        <v>1525</v>
      </c>
      <c r="G390" s="38"/>
      <c r="H390" s="38"/>
      <c r="I390" s="131"/>
      <c r="J390" s="38"/>
      <c r="K390" s="38"/>
      <c r="L390" s="42"/>
      <c r="M390" s="220"/>
      <c r="N390" s="78"/>
      <c r="O390" s="78"/>
      <c r="P390" s="78"/>
      <c r="Q390" s="78"/>
      <c r="R390" s="78"/>
      <c r="S390" s="78"/>
      <c r="T390" s="79"/>
      <c r="AT390" s="16" t="s">
        <v>142</v>
      </c>
      <c r="AU390" s="16" t="s">
        <v>81</v>
      </c>
    </row>
    <row r="391" s="1" customFormat="1" ht="16.5" customHeight="1">
      <c r="B391" s="37"/>
      <c r="C391" s="206" t="s">
        <v>777</v>
      </c>
      <c r="D391" s="206" t="s">
        <v>135</v>
      </c>
      <c r="E391" s="207" t="s">
        <v>1527</v>
      </c>
      <c r="F391" s="208" t="s">
        <v>1528</v>
      </c>
      <c r="G391" s="209" t="s">
        <v>196</v>
      </c>
      <c r="H391" s="210">
        <v>8.5999999999999996</v>
      </c>
      <c r="I391" s="211"/>
      <c r="J391" s="212">
        <f>ROUND(I391*H391,2)</f>
        <v>0</v>
      </c>
      <c r="K391" s="208" t="s">
        <v>139</v>
      </c>
      <c r="L391" s="42"/>
      <c r="M391" s="213" t="s">
        <v>1</v>
      </c>
      <c r="N391" s="214" t="s">
        <v>43</v>
      </c>
      <c r="O391" s="78"/>
      <c r="P391" s="215">
        <f>O391*H391</f>
        <v>0</v>
      </c>
      <c r="Q391" s="215">
        <v>0.00046999999999999999</v>
      </c>
      <c r="R391" s="215">
        <f>Q391*H391</f>
        <v>0.0040419999999999996</v>
      </c>
      <c r="S391" s="215">
        <v>0</v>
      </c>
      <c r="T391" s="216">
        <f>S391*H391</f>
        <v>0</v>
      </c>
      <c r="AR391" s="16" t="s">
        <v>140</v>
      </c>
      <c r="AT391" s="16" t="s">
        <v>135</v>
      </c>
      <c r="AU391" s="16" t="s">
        <v>81</v>
      </c>
      <c r="AY391" s="16" t="s">
        <v>133</v>
      </c>
      <c r="BE391" s="217">
        <f>IF(N391="základní",J391,0)</f>
        <v>0</v>
      </c>
      <c r="BF391" s="217">
        <f>IF(N391="snížená",J391,0)</f>
        <v>0</v>
      </c>
      <c r="BG391" s="217">
        <f>IF(N391="zákl. přenesená",J391,0)</f>
        <v>0</v>
      </c>
      <c r="BH391" s="217">
        <f>IF(N391="sníž. přenesená",J391,0)</f>
        <v>0</v>
      </c>
      <c r="BI391" s="217">
        <f>IF(N391="nulová",J391,0)</f>
        <v>0</v>
      </c>
      <c r="BJ391" s="16" t="s">
        <v>79</v>
      </c>
      <c r="BK391" s="217">
        <f>ROUND(I391*H391,2)</f>
        <v>0</v>
      </c>
      <c r="BL391" s="16" t="s">
        <v>140</v>
      </c>
      <c r="BM391" s="16" t="s">
        <v>1529</v>
      </c>
    </row>
    <row r="392" s="1" customFormat="1">
      <c r="B392" s="37"/>
      <c r="C392" s="38"/>
      <c r="D392" s="218" t="s">
        <v>142</v>
      </c>
      <c r="E392" s="38"/>
      <c r="F392" s="219" t="s">
        <v>1530</v>
      </c>
      <c r="G392" s="38"/>
      <c r="H392" s="38"/>
      <c r="I392" s="131"/>
      <c r="J392" s="38"/>
      <c r="K392" s="38"/>
      <c r="L392" s="42"/>
      <c r="M392" s="220"/>
      <c r="N392" s="78"/>
      <c r="O392" s="78"/>
      <c r="P392" s="78"/>
      <c r="Q392" s="78"/>
      <c r="R392" s="78"/>
      <c r="S392" s="78"/>
      <c r="T392" s="79"/>
      <c r="AT392" s="16" t="s">
        <v>142</v>
      </c>
      <c r="AU392" s="16" t="s">
        <v>81</v>
      </c>
    </row>
    <row r="393" s="1" customFormat="1" ht="16.5" customHeight="1">
      <c r="B393" s="37"/>
      <c r="C393" s="253" t="s">
        <v>782</v>
      </c>
      <c r="D393" s="253" t="s">
        <v>499</v>
      </c>
      <c r="E393" s="254" t="s">
        <v>1180</v>
      </c>
      <c r="F393" s="255" t="s">
        <v>1183</v>
      </c>
      <c r="G393" s="256" t="s">
        <v>196</v>
      </c>
      <c r="H393" s="257">
        <v>8.5999999999999996</v>
      </c>
      <c r="I393" s="258"/>
      <c r="J393" s="259">
        <f>ROUND(I393*H393,2)</f>
        <v>0</v>
      </c>
      <c r="K393" s="255" t="s">
        <v>1</v>
      </c>
      <c r="L393" s="260"/>
      <c r="M393" s="261" t="s">
        <v>1</v>
      </c>
      <c r="N393" s="262" t="s">
        <v>43</v>
      </c>
      <c r="O393" s="78"/>
      <c r="P393" s="215">
        <f>O393*H393</f>
        <v>0</v>
      </c>
      <c r="Q393" s="215">
        <v>0.00447</v>
      </c>
      <c r="R393" s="215">
        <f>Q393*H393</f>
        <v>0.038441999999999997</v>
      </c>
      <c r="S393" s="215">
        <v>0</v>
      </c>
      <c r="T393" s="216">
        <f>S393*H393</f>
        <v>0</v>
      </c>
      <c r="AR393" s="16" t="s">
        <v>188</v>
      </c>
      <c r="AT393" s="16" t="s">
        <v>499</v>
      </c>
      <c r="AU393" s="16" t="s">
        <v>81</v>
      </c>
      <c r="AY393" s="16" t="s">
        <v>133</v>
      </c>
      <c r="BE393" s="217">
        <f>IF(N393="základní",J393,0)</f>
        <v>0</v>
      </c>
      <c r="BF393" s="217">
        <f>IF(N393="snížená",J393,0)</f>
        <v>0</v>
      </c>
      <c r="BG393" s="217">
        <f>IF(N393="zákl. přenesená",J393,0)</f>
        <v>0</v>
      </c>
      <c r="BH393" s="217">
        <f>IF(N393="sníž. přenesená",J393,0)</f>
        <v>0</v>
      </c>
      <c r="BI393" s="217">
        <f>IF(N393="nulová",J393,0)</f>
        <v>0</v>
      </c>
      <c r="BJ393" s="16" t="s">
        <v>79</v>
      </c>
      <c r="BK393" s="217">
        <f>ROUND(I393*H393,2)</f>
        <v>0</v>
      </c>
      <c r="BL393" s="16" t="s">
        <v>140</v>
      </c>
      <c r="BM393" s="16" t="s">
        <v>1531</v>
      </c>
    </row>
    <row r="394" s="1" customFormat="1">
      <c r="B394" s="37"/>
      <c r="C394" s="38"/>
      <c r="D394" s="218" t="s">
        <v>142</v>
      </c>
      <c r="E394" s="38"/>
      <c r="F394" s="219" t="s">
        <v>1183</v>
      </c>
      <c r="G394" s="38"/>
      <c r="H394" s="38"/>
      <c r="I394" s="131"/>
      <c r="J394" s="38"/>
      <c r="K394" s="38"/>
      <c r="L394" s="42"/>
      <c r="M394" s="220"/>
      <c r="N394" s="78"/>
      <c r="O394" s="78"/>
      <c r="P394" s="78"/>
      <c r="Q394" s="78"/>
      <c r="R394" s="78"/>
      <c r="S394" s="78"/>
      <c r="T394" s="79"/>
      <c r="AT394" s="16" t="s">
        <v>142</v>
      </c>
      <c r="AU394" s="16" t="s">
        <v>81</v>
      </c>
    </row>
    <row r="395" s="12" customFormat="1">
      <c r="B395" s="231"/>
      <c r="C395" s="232"/>
      <c r="D395" s="218" t="s">
        <v>144</v>
      </c>
      <c r="E395" s="233" t="s">
        <v>1</v>
      </c>
      <c r="F395" s="234" t="s">
        <v>1532</v>
      </c>
      <c r="G395" s="232"/>
      <c r="H395" s="235">
        <v>8.5999999999999996</v>
      </c>
      <c r="I395" s="236"/>
      <c r="J395" s="232"/>
      <c r="K395" s="232"/>
      <c r="L395" s="237"/>
      <c r="M395" s="238"/>
      <c r="N395" s="239"/>
      <c r="O395" s="239"/>
      <c r="P395" s="239"/>
      <c r="Q395" s="239"/>
      <c r="R395" s="239"/>
      <c r="S395" s="239"/>
      <c r="T395" s="240"/>
      <c r="AT395" s="241" t="s">
        <v>144</v>
      </c>
      <c r="AU395" s="241" t="s">
        <v>81</v>
      </c>
      <c r="AV395" s="12" t="s">
        <v>81</v>
      </c>
      <c r="AW395" s="12" t="s">
        <v>33</v>
      </c>
      <c r="AX395" s="12" t="s">
        <v>79</v>
      </c>
      <c r="AY395" s="241" t="s">
        <v>133</v>
      </c>
    </row>
    <row r="396" s="10" customFormat="1" ht="22.8" customHeight="1">
      <c r="B396" s="190"/>
      <c r="C396" s="191"/>
      <c r="D396" s="192" t="s">
        <v>71</v>
      </c>
      <c r="E396" s="204" t="s">
        <v>193</v>
      </c>
      <c r="F396" s="204" t="s">
        <v>861</v>
      </c>
      <c r="G396" s="191"/>
      <c r="H396" s="191"/>
      <c r="I396" s="194"/>
      <c r="J396" s="205">
        <f>BK396</f>
        <v>0</v>
      </c>
      <c r="K396" s="191"/>
      <c r="L396" s="196"/>
      <c r="M396" s="197"/>
      <c r="N396" s="198"/>
      <c r="O396" s="198"/>
      <c r="P396" s="199">
        <f>P397+SUM(P398:P413)</f>
        <v>0</v>
      </c>
      <c r="Q396" s="198"/>
      <c r="R396" s="199">
        <f>R397+SUM(R398:R413)</f>
        <v>0.12118999999999999</v>
      </c>
      <c r="S396" s="198"/>
      <c r="T396" s="200">
        <f>T397+SUM(T398:T413)</f>
        <v>0</v>
      </c>
      <c r="AR396" s="201" t="s">
        <v>79</v>
      </c>
      <c r="AT396" s="202" t="s">
        <v>71</v>
      </c>
      <c r="AU396" s="202" t="s">
        <v>79</v>
      </c>
      <c r="AY396" s="201" t="s">
        <v>133</v>
      </c>
      <c r="BK396" s="203">
        <f>BK397+SUM(BK398:BK413)</f>
        <v>0</v>
      </c>
    </row>
    <row r="397" s="1" customFormat="1" ht="16.5" customHeight="1">
      <c r="B397" s="37"/>
      <c r="C397" s="206" t="s">
        <v>829</v>
      </c>
      <c r="D397" s="206" t="s">
        <v>135</v>
      </c>
      <c r="E397" s="207" t="s">
        <v>863</v>
      </c>
      <c r="F397" s="208" t="s">
        <v>864</v>
      </c>
      <c r="G397" s="209" t="s">
        <v>196</v>
      </c>
      <c r="H397" s="210">
        <v>19</v>
      </c>
      <c r="I397" s="211"/>
      <c r="J397" s="212">
        <f>ROUND(I397*H397,2)</f>
        <v>0</v>
      </c>
      <c r="K397" s="208" t="s">
        <v>1</v>
      </c>
      <c r="L397" s="42"/>
      <c r="M397" s="213" t="s">
        <v>1</v>
      </c>
      <c r="N397" s="214" t="s">
        <v>43</v>
      </c>
      <c r="O397" s="78"/>
      <c r="P397" s="215">
        <f>O397*H397</f>
        <v>0</v>
      </c>
      <c r="Q397" s="215">
        <v>1.0000000000000001E-05</v>
      </c>
      <c r="R397" s="215">
        <f>Q397*H397</f>
        <v>0.00019000000000000001</v>
      </c>
      <c r="S397" s="215">
        <v>0</v>
      </c>
      <c r="T397" s="216">
        <f>S397*H397</f>
        <v>0</v>
      </c>
      <c r="AR397" s="16" t="s">
        <v>140</v>
      </c>
      <c r="AT397" s="16" t="s">
        <v>135</v>
      </c>
      <c r="AU397" s="16" t="s">
        <v>81</v>
      </c>
      <c r="AY397" s="16" t="s">
        <v>133</v>
      </c>
      <c r="BE397" s="217">
        <f>IF(N397="základní",J397,0)</f>
        <v>0</v>
      </c>
      <c r="BF397" s="217">
        <f>IF(N397="snížená",J397,0)</f>
        <v>0</v>
      </c>
      <c r="BG397" s="217">
        <f>IF(N397="zákl. přenesená",J397,0)</f>
        <v>0</v>
      </c>
      <c r="BH397" s="217">
        <f>IF(N397="sníž. přenesená",J397,0)</f>
        <v>0</v>
      </c>
      <c r="BI397" s="217">
        <f>IF(N397="nulová",J397,0)</f>
        <v>0</v>
      </c>
      <c r="BJ397" s="16" t="s">
        <v>79</v>
      </c>
      <c r="BK397" s="217">
        <f>ROUND(I397*H397,2)</f>
        <v>0</v>
      </c>
      <c r="BL397" s="16" t="s">
        <v>140</v>
      </c>
      <c r="BM397" s="16" t="s">
        <v>1533</v>
      </c>
    </row>
    <row r="398" s="1" customFormat="1">
      <c r="B398" s="37"/>
      <c r="C398" s="38"/>
      <c r="D398" s="218" t="s">
        <v>142</v>
      </c>
      <c r="E398" s="38"/>
      <c r="F398" s="219" t="s">
        <v>864</v>
      </c>
      <c r="G398" s="38"/>
      <c r="H398" s="38"/>
      <c r="I398" s="131"/>
      <c r="J398" s="38"/>
      <c r="K398" s="38"/>
      <c r="L398" s="42"/>
      <c r="M398" s="220"/>
      <c r="N398" s="78"/>
      <c r="O398" s="78"/>
      <c r="P398" s="78"/>
      <c r="Q398" s="78"/>
      <c r="R398" s="78"/>
      <c r="S398" s="78"/>
      <c r="T398" s="79"/>
      <c r="AT398" s="16" t="s">
        <v>142</v>
      </c>
      <c r="AU398" s="16" t="s">
        <v>81</v>
      </c>
    </row>
    <row r="399" s="11" customFormat="1">
      <c r="B399" s="221"/>
      <c r="C399" s="222"/>
      <c r="D399" s="218" t="s">
        <v>144</v>
      </c>
      <c r="E399" s="223" t="s">
        <v>1</v>
      </c>
      <c r="F399" s="224" t="s">
        <v>1257</v>
      </c>
      <c r="G399" s="222"/>
      <c r="H399" s="223" t="s">
        <v>1</v>
      </c>
      <c r="I399" s="225"/>
      <c r="J399" s="222"/>
      <c r="K399" s="222"/>
      <c r="L399" s="226"/>
      <c r="M399" s="227"/>
      <c r="N399" s="228"/>
      <c r="O399" s="228"/>
      <c r="P399" s="228"/>
      <c r="Q399" s="228"/>
      <c r="R399" s="228"/>
      <c r="S399" s="228"/>
      <c r="T399" s="229"/>
      <c r="AT399" s="230" t="s">
        <v>144</v>
      </c>
      <c r="AU399" s="230" t="s">
        <v>81</v>
      </c>
      <c r="AV399" s="11" t="s">
        <v>79</v>
      </c>
      <c r="AW399" s="11" t="s">
        <v>33</v>
      </c>
      <c r="AX399" s="11" t="s">
        <v>72</v>
      </c>
      <c r="AY399" s="230" t="s">
        <v>133</v>
      </c>
    </row>
    <row r="400" s="12" customFormat="1">
      <c r="B400" s="231"/>
      <c r="C400" s="232"/>
      <c r="D400" s="218" t="s">
        <v>144</v>
      </c>
      <c r="E400" s="233" t="s">
        <v>1</v>
      </c>
      <c r="F400" s="234" t="s">
        <v>1391</v>
      </c>
      <c r="G400" s="232"/>
      <c r="H400" s="235">
        <v>19</v>
      </c>
      <c r="I400" s="236"/>
      <c r="J400" s="232"/>
      <c r="K400" s="232"/>
      <c r="L400" s="237"/>
      <c r="M400" s="238"/>
      <c r="N400" s="239"/>
      <c r="O400" s="239"/>
      <c r="P400" s="239"/>
      <c r="Q400" s="239"/>
      <c r="R400" s="239"/>
      <c r="S400" s="239"/>
      <c r="T400" s="240"/>
      <c r="AT400" s="241" t="s">
        <v>144</v>
      </c>
      <c r="AU400" s="241" t="s">
        <v>81</v>
      </c>
      <c r="AV400" s="12" t="s">
        <v>81</v>
      </c>
      <c r="AW400" s="12" t="s">
        <v>33</v>
      </c>
      <c r="AX400" s="12" t="s">
        <v>79</v>
      </c>
      <c r="AY400" s="241" t="s">
        <v>133</v>
      </c>
    </row>
    <row r="401" s="1" customFormat="1" ht="16.5" customHeight="1">
      <c r="B401" s="37"/>
      <c r="C401" s="253" t="s">
        <v>834</v>
      </c>
      <c r="D401" s="253" t="s">
        <v>499</v>
      </c>
      <c r="E401" s="254" t="s">
        <v>872</v>
      </c>
      <c r="F401" s="255" t="s">
        <v>873</v>
      </c>
      <c r="G401" s="256" t="s">
        <v>502</v>
      </c>
      <c r="H401" s="257">
        <v>0.121</v>
      </c>
      <c r="I401" s="258"/>
      <c r="J401" s="259">
        <f>ROUND(I401*H401,2)</f>
        <v>0</v>
      </c>
      <c r="K401" s="255" t="s">
        <v>139</v>
      </c>
      <c r="L401" s="260"/>
      <c r="M401" s="261" t="s">
        <v>1</v>
      </c>
      <c r="N401" s="262" t="s">
        <v>43</v>
      </c>
      <c r="O401" s="78"/>
      <c r="P401" s="215">
        <f>O401*H401</f>
        <v>0</v>
      </c>
      <c r="Q401" s="215">
        <v>1</v>
      </c>
      <c r="R401" s="215">
        <f>Q401*H401</f>
        <v>0.121</v>
      </c>
      <c r="S401" s="215">
        <v>0</v>
      </c>
      <c r="T401" s="216">
        <f>S401*H401</f>
        <v>0</v>
      </c>
      <c r="AR401" s="16" t="s">
        <v>188</v>
      </c>
      <c r="AT401" s="16" t="s">
        <v>499</v>
      </c>
      <c r="AU401" s="16" t="s">
        <v>81</v>
      </c>
      <c r="AY401" s="16" t="s">
        <v>133</v>
      </c>
      <c r="BE401" s="217">
        <f>IF(N401="základní",J401,0)</f>
        <v>0</v>
      </c>
      <c r="BF401" s="217">
        <f>IF(N401="snížená",J401,0)</f>
        <v>0</v>
      </c>
      <c r="BG401" s="217">
        <f>IF(N401="zákl. přenesená",J401,0)</f>
        <v>0</v>
      </c>
      <c r="BH401" s="217">
        <f>IF(N401="sníž. přenesená",J401,0)</f>
        <v>0</v>
      </c>
      <c r="BI401" s="217">
        <f>IF(N401="nulová",J401,0)</f>
        <v>0</v>
      </c>
      <c r="BJ401" s="16" t="s">
        <v>79</v>
      </c>
      <c r="BK401" s="217">
        <f>ROUND(I401*H401,2)</f>
        <v>0</v>
      </c>
      <c r="BL401" s="16" t="s">
        <v>140</v>
      </c>
      <c r="BM401" s="16" t="s">
        <v>1534</v>
      </c>
    </row>
    <row r="402" s="1" customFormat="1">
      <c r="B402" s="37"/>
      <c r="C402" s="38"/>
      <c r="D402" s="218" t="s">
        <v>142</v>
      </c>
      <c r="E402" s="38"/>
      <c r="F402" s="219" t="s">
        <v>875</v>
      </c>
      <c r="G402" s="38"/>
      <c r="H402" s="38"/>
      <c r="I402" s="131"/>
      <c r="J402" s="38"/>
      <c r="K402" s="38"/>
      <c r="L402" s="42"/>
      <c r="M402" s="220"/>
      <c r="N402" s="78"/>
      <c r="O402" s="78"/>
      <c r="P402" s="78"/>
      <c r="Q402" s="78"/>
      <c r="R402" s="78"/>
      <c r="S402" s="78"/>
      <c r="T402" s="79"/>
      <c r="AT402" s="16" t="s">
        <v>142</v>
      </c>
      <c r="AU402" s="16" t="s">
        <v>81</v>
      </c>
    </row>
    <row r="403" s="12" customFormat="1">
      <c r="B403" s="231"/>
      <c r="C403" s="232"/>
      <c r="D403" s="218" t="s">
        <v>144</v>
      </c>
      <c r="E403" s="233" t="s">
        <v>1</v>
      </c>
      <c r="F403" s="234" t="s">
        <v>1535</v>
      </c>
      <c r="G403" s="232"/>
      <c r="H403" s="235">
        <v>0.121</v>
      </c>
      <c r="I403" s="236"/>
      <c r="J403" s="232"/>
      <c r="K403" s="232"/>
      <c r="L403" s="237"/>
      <c r="M403" s="238"/>
      <c r="N403" s="239"/>
      <c r="O403" s="239"/>
      <c r="P403" s="239"/>
      <c r="Q403" s="239"/>
      <c r="R403" s="239"/>
      <c r="S403" s="239"/>
      <c r="T403" s="240"/>
      <c r="AT403" s="241" t="s">
        <v>144</v>
      </c>
      <c r="AU403" s="241" t="s">
        <v>81</v>
      </c>
      <c r="AV403" s="12" t="s">
        <v>81</v>
      </c>
      <c r="AW403" s="12" t="s">
        <v>33</v>
      </c>
      <c r="AX403" s="12" t="s">
        <v>79</v>
      </c>
      <c r="AY403" s="241" t="s">
        <v>133</v>
      </c>
    </row>
    <row r="404" s="1" customFormat="1" ht="16.5" customHeight="1">
      <c r="B404" s="37"/>
      <c r="C404" s="206" t="s">
        <v>787</v>
      </c>
      <c r="D404" s="206" t="s">
        <v>135</v>
      </c>
      <c r="E404" s="207" t="s">
        <v>1536</v>
      </c>
      <c r="F404" s="208" t="s">
        <v>1537</v>
      </c>
      <c r="G404" s="209" t="s">
        <v>196</v>
      </c>
      <c r="H404" s="210">
        <v>19</v>
      </c>
      <c r="I404" s="211"/>
      <c r="J404" s="212">
        <f>ROUND(I404*H404,2)</f>
        <v>0</v>
      </c>
      <c r="K404" s="208" t="s">
        <v>139</v>
      </c>
      <c r="L404" s="42"/>
      <c r="M404" s="213" t="s">
        <v>1</v>
      </c>
      <c r="N404" s="214" t="s">
        <v>43</v>
      </c>
      <c r="O404" s="78"/>
      <c r="P404" s="215">
        <f>O404*H404</f>
        <v>0</v>
      </c>
      <c r="Q404" s="215">
        <v>0</v>
      </c>
      <c r="R404" s="215">
        <f>Q404*H404</f>
        <v>0</v>
      </c>
      <c r="S404" s="215">
        <v>0</v>
      </c>
      <c r="T404" s="216">
        <f>S404*H404</f>
        <v>0</v>
      </c>
      <c r="AR404" s="16" t="s">
        <v>140</v>
      </c>
      <c r="AT404" s="16" t="s">
        <v>135</v>
      </c>
      <c r="AU404" s="16" t="s">
        <v>81</v>
      </c>
      <c r="AY404" s="16" t="s">
        <v>133</v>
      </c>
      <c r="BE404" s="217">
        <f>IF(N404="základní",J404,0)</f>
        <v>0</v>
      </c>
      <c r="BF404" s="217">
        <f>IF(N404="snížená",J404,0)</f>
        <v>0</v>
      </c>
      <c r="BG404" s="217">
        <f>IF(N404="zákl. přenesená",J404,0)</f>
        <v>0</v>
      </c>
      <c r="BH404" s="217">
        <f>IF(N404="sníž. přenesená",J404,0)</f>
        <v>0</v>
      </c>
      <c r="BI404" s="217">
        <f>IF(N404="nulová",J404,0)</f>
        <v>0</v>
      </c>
      <c r="BJ404" s="16" t="s">
        <v>79</v>
      </c>
      <c r="BK404" s="217">
        <f>ROUND(I404*H404,2)</f>
        <v>0</v>
      </c>
      <c r="BL404" s="16" t="s">
        <v>140</v>
      </c>
      <c r="BM404" s="16" t="s">
        <v>1538</v>
      </c>
    </row>
    <row r="405" s="1" customFormat="1">
      <c r="B405" s="37"/>
      <c r="C405" s="38"/>
      <c r="D405" s="218" t="s">
        <v>142</v>
      </c>
      <c r="E405" s="38"/>
      <c r="F405" s="219" t="s">
        <v>1537</v>
      </c>
      <c r="G405" s="38"/>
      <c r="H405" s="38"/>
      <c r="I405" s="131"/>
      <c r="J405" s="38"/>
      <c r="K405" s="38"/>
      <c r="L405" s="42"/>
      <c r="M405" s="220"/>
      <c r="N405" s="78"/>
      <c r="O405" s="78"/>
      <c r="P405" s="78"/>
      <c r="Q405" s="78"/>
      <c r="R405" s="78"/>
      <c r="S405" s="78"/>
      <c r="T405" s="79"/>
      <c r="AT405" s="16" t="s">
        <v>142</v>
      </c>
      <c r="AU405" s="16" t="s">
        <v>81</v>
      </c>
    </row>
    <row r="406" s="11" customFormat="1">
      <c r="B406" s="221"/>
      <c r="C406" s="222"/>
      <c r="D406" s="218" t="s">
        <v>144</v>
      </c>
      <c r="E406" s="223" t="s">
        <v>1</v>
      </c>
      <c r="F406" s="224" t="s">
        <v>1257</v>
      </c>
      <c r="G406" s="222"/>
      <c r="H406" s="223" t="s">
        <v>1</v>
      </c>
      <c r="I406" s="225"/>
      <c r="J406" s="222"/>
      <c r="K406" s="222"/>
      <c r="L406" s="226"/>
      <c r="M406" s="227"/>
      <c r="N406" s="228"/>
      <c r="O406" s="228"/>
      <c r="P406" s="228"/>
      <c r="Q406" s="228"/>
      <c r="R406" s="228"/>
      <c r="S406" s="228"/>
      <c r="T406" s="229"/>
      <c r="AT406" s="230" t="s">
        <v>144</v>
      </c>
      <c r="AU406" s="230" t="s">
        <v>81</v>
      </c>
      <c r="AV406" s="11" t="s">
        <v>79</v>
      </c>
      <c r="AW406" s="11" t="s">
        <v>33</v>
      </c>
      <c r="AX406" s="11" t="s">
        <v>72</v>
      </c>
      <c r="AY406" s="230" t="s">
        <v>133</v>
      </c>
    </row>
    <row r="407" s="12" customFormat="1">
      <c r="B407" s="231"/>
      <c r="C407" s="232"/>
      <c r="D407" s="218" t="s">
        <v>144</v>
      </c>
      <c r="E407" s="233" t="s">
        <v>1</v>
      </c>
      <c r="F407" s="234" t="s">
        <v>1391</v>
      </c>
      <c r="G407" s="232"/>
      <c r="H407" s="235">
        <v>19</v>
      </c>
      <c r="I407" s="236"/>
      <c r="J407" s="232"/>
      <c r="K407" s="232"/>
      <c r="L407" s="237"/>
      <c r="M407" s="238"/>
      <c r="N407" s="239"/>
      <c r="O407" s="239"/>
      <c r="P407" s="239"/>
      <c r="Q407" s="239"/>
      <c r="R407" s="239"/>
      <c r="S407" s="239"/>
      <c r="T407" s="240"/>
      <c r="AT407" s="241" t="s">
        <v>144</v>
      </c>
      <c r="AU407" s="241" t="s">
        <v>81</v>
      </c>
      <c r="AV407" s="12" t="s">
        <v>81</v>
      </c>
      <c r="AW407" s="12" t="s">
        <v>33</v>
      </c>
      <c r="AX407" s="12" t="s">
        <v>79</v>
      </c>
      <c r="AY407" s="241" t="s">
        <v>133</v>
      </c>
    </row>
    <row r="408" s="1" customFormat="1" ht="16.5" customHeight="1">
      <c r="B408" s="37"/>
      <c r="C408" s="206" t="s">
        <v>793</v>
      </c>
      <c r="D408" s="206" t="s">
        <v>135</v>
      </c>
      <c r="E408" s="207" t="s">
        <v>883</v>
      </c>
      <c r="F408" s="208" t="s">
        <v>884</v>
      </c>
      <c r="G408" s="209" t="s">
        <v>502</v>
      </c>
      <c r="H408" s="210">
        <v>11.896000000000001</v>
      </c>
      <c r="I408" s="211"/>
      <c r="J408" s="212">
        <f>ROUND(I408*H408,2)</f>
        <v>0</v>
      </c>
      <c r="K408" s="208" t="s">
        <v>1</v>
      </c>
      <c r="L408" s="42"/>
      <c r="M408" s="213" t="s">
        <v>1</v>
      </c>
      <c r="N408" s="214" t="s">
        <v>43</v>
      </c>
      <c r="O408" s="78"/>
      <c r="P408" s="215">
        <f>O408*H408</f>
        <v>0</v>
      </c>
      <c r="Q408" s="215">
        <v>0</v>
      </c>
      <c r="R408" s="215">
        <f>Q408*H408</f>
        <v>0</v>
      </c>
      <c r="S408" s="215">
        <v>0</v>
      </c>
      <c r="T408" s="216">
        <f>S408*H408</f>
        <v>0</v>
      </c>
      <c r="AR408" s="16" t="s">
        <v>140</v>
      </c>
      <c r="AT408" s="16" t="s">
        <v>135</v>
      </c>
      <c r="AU408" s="16" t="s">
        <v>81</v>
      </c>
      <c r="AY408" s="16" t="s">
        <v>133</v>
      </c>
      <c r="BE408" s="217">
        <f>IF(N408="základní",J408,0)</f>
        <v>0</v>
      </c>
      <c r="BF408" s="217">
        <f>IF(N408="snížená",J408,0)</f>
        <v>0</v>
      </c>
      <c r="BG408" s="217">
        <f>IF(N408="zákl. přenesená",J408,0)</f>
        <v>0</v>
      </c>
      <c r="BH408" s="217">
        <f>IF(N408="sníž. přenesená",J408,0)</f>
        <v>0</v>
      </c>
      <c r="BI408" s="217">
        <f>IF(N408="nulová",J408,0)</f>
        <v>0</v>
      </c>
      <c r="BJ408" s="16" t="s">
        <v>79</v>
      </c>
      <c r="BK408" s="217">
        <f>ROUND(I408*H408,2)</f>
        <v>0</v>
      </c>
      <c r="BL408" s="16" t="s">
        <v>140</v>
      </c>
      <c r="BM408" s="16" t="s">
        <v>1539</v>
      </c>
    </row>
    <row r="409" s="1" customFormat="1">
      <c r="B409" s="37"/>
      <c r="C409" s="38"/>
      <c r="D409" s="218" t="s">
        <v>142</v>
      </c>
      <c r="E409" s="38"/>
      <c r="F409" s="219" t="s">
        <v>884</v>
      </c>
      <c r="G409" s="38"/>
      <c r="H409" s="38"/>
      <c r="I409" s="131"/>
      <c r="J409" s="38"/>
      <c r="K409" s="38"/>
      <c r="L409" s="42"/>
      <c r="M409" s="220"/>
      <c r="N409" s="78"/>
      <c r="O409" s="78"/>
      <c r="P409" s="78"/>
      <c r="Q409" s="78"/>
      <c r="R409" s="78"/>
      <c r="S409" s="78"/>
      <c r="T409" s="79"/>
      <c r="AT409" s="16" t="s">
        <v>142</v>
      </c>
      <c r="AU409" s="16" t="s">
        <v>81</v>
      </c>
    </row>
    <row r="410" s="1" customFormat="1" ht="16.5" customHeight="1">
      <c r="B410" s="37"/>
      <c r="C410" s="206" t="s">
        <v>798</v>
      </c>
      <c r="D410" s="206" t="s">
        <v>135</v>
      </c>
      <c r="E410" s="207" t="s">
        <v>887</v>
      </c>
      <c r="F410" s="208" t="s">
        <v>888</v>
      </c>
      <c r="G410" s="209" t="s">
        <v>502</v>
      </c>
      <c r="H410" s="210">
        <v>71.376000000000005</v>
      </c>
      <c r="I410" s="211"/>
      <c r="J410" s="212">
        <f>ROUND(I410*H410,2)</f>
        <v>0</v>
      </c>
      <c r="K410" s="208" t="s">
        <v>1</v>
      </c>
      <c r="L410" s="42"/>
      <c r="M410" s="213" t="s">
        <v>1</v>
      </c>
      <c r="N410" s="214" t="s">
        <v>43</v>
      </c>
      <c r="O410" s="78"/>
      <c r="P410" s="215">
        <f>O410*H410</f>
        <v>0</v>
      </c>
      <c r="Q410" s="215">
        <v>0</v>
      </c>
      <c r="R410" s="215">
        <f>Q410*H410</f>
        <v>0</v>
      </c>
      <c r="S410" s="215">
        <v>0</v>
      </c>
      <c r="T410" s="216">
        <f>S410*H410</f>
        <v>0</v>
      </c>
      <c r="AR410" s="16" t="s">
        <v>140</v>
      </c>
      <c r="AT410" s="16" t="s">
        <v>135</v>
      </c>
      <c r="AU410" s="16" t="s">
        <v>81</v>
      </c>
      <c r="AY410" s="16" t="s">
        <v>133</v>
      </c>
      <c r="BE410" s="217">
        <f>IF(N410="základní",J410,0)</f>
        <v>0</v>
      </c>
      <c r="BF410" s="217">
        <f>IF(N410="snížená",J410,0)</f>
        <v>0</v>
      </c>
      <c r="BG410" s="217">
        <f>IF(N410="zákl. přenesená",J410,0)</f>
        <v>0</v>
      </c>
      <c r="BH410" s="217">
        <f>IF(N410="sníž. přenesená",J410,0)</f>
        <v>0</v>
      </c>
      <c r="BI410" s="217">
        <f>IF(N410="nulová",J410,0)</f>
        <v>0</v>
      </c>
      <c r="BJ410" s="16" t="s">
        <v>79</v>
      </c>
      <c r="BK410" s="217">
        <f>ROUND(I410*H410,2)</f>
        <v>0</v>
      </c>
      <c r="BL410" s="16" t="s">
        <v>140</v>
      </c>
      <c r="BM410" s="16" t="s">
        <v>1540</v>
      </c>
    </row>
    <row r="411" s="1" customFormat="1">
      <c r="B411" s="37"/>
      <c r="C411" s="38"/>
      <c r="D411" s="218" t="s">
        <v>142</v>
      </c>
      <c r="E411" s="38"/>
      <c r="F411" s="219" t="s">
        <v>888</v>
      </c>
      <c r="G411" s="38"/>
      <c r="H411" s="38"/>
      <c r="I411" s="131"/>
      <c r="J411" s="38"/>
      <c r="K411" s="38"/>
      <c r="L411" s="42"/>
      <c r="M411" s="220"/>
      <c r="N411" s="78"/>
      <c r="O411" s="78"/>
      <c r="P411" s="78"/>
      <c r="Q411" s="78"/>
      <c r="R411" s="78"/>
      <c r="S411" s="78"/>
      <c r="T411" s="79"/>
      <c r="AT411" s="16" t="s">
        <v>142</v>
      </c>
      <c r="AU411" s="16" t="s">
        <v>81</v>
      </c>
    </row>
    <row r="412" s="12" customFormat="1">
      <c r="B412" s="231"/>
      <c r="C412" s="232"/>
      <c r="D412" s="218" t="s">
        <v>144</v>
      </c>
      <c r="E412" s="233" t="s">
        <v>1</v>
      </c>
      <c r="F412" s="234" t="s">
        <v>1541</v>
      </c>
      <c r="G412" s="232"/>
      <c r="H412" s="235">
        <v>71.376000000000005</v>
      </c>
      <c r="I412" s="236"/>
      <c r="J412" s="232"/>
      <c r="K412" s="232"/>
      <c r="L412" s="237"/>
      <c r="M412" s="238"/>
      <c r="N412" s="239"/>
      <c r="O412" s="239"/>
      <c r="P412" s="239"/>
      <c r="Q412" s="239"/>
      <c r="R412" s="239"/>
      <c r="S412" s="239"/>
      <c r="T412" s="240"/>
      <c r="AT412" s="241" t="s">
        <v>144</v>
      </c>
      <c r="AU412" s="241" t="s">
        <v>81</v>
      </c>
      <c r="AV412" s="12" t="s">
        <v>81</v>
      </c>
      <c r="AW412" s="12" t="s">
        <v>33</v>
      </c>
      <c r="AX412" s="12" t="s">
        <v>79</v>
      </c>
      <c r="AY412" s="241" t="s">
        <v>133</v>
      </c>
    </row>
    <row r="413" s="10" customFormat="1" ht="20.88" customHeight="1">
      <c r="B413" s="190"/>
      <c r="C413" s="191"/>
      <c r="D413" s="192" t="s">
        <v>71</v>
      </c>
      <c r="E413" s="204" t="s">
        <v>821</v>
      </c>
      <c r="F413" s="204" t="s">
        <v>891</v>
      </c>
      <c r="G413" s="191"/>
      <c r="H413" s="191"/>
      <c r="I413" s="194"/>
      <c r="J413" s="205">
        <f>BK413</f>
        <v>0</v>
      </c>
      <c r="K413" s="191"/>
      <c r="L413" s="196"/>
      <c r="M413" s="197"/>
      <c r="N413" s="198"/>
      <c r="O413" s="198"/>
      <c r="P413" s="199">
        <f>SUM(P414:P420)</f>
        <v>0</v>
      </c>
      <c r="Q413" s="198"/>
      <c r="R413" s="199">
        <f>SUM(R414:R420)</f>
        <v>0</v>
      </c>
      <c r="S413" s="198"/>
      <c r="T413" s="200">
        <f>SUM(T414:T420)</f>
        <v>0</v>
      </c>
      <c r="AR413" s="201" t="s">
        <v>79</v>
      </c>
      <c r="AT413" s="202" t="s">
        <v>71</v>
      </c>
      <c r="AU413" s="202" t="s">
        <v>81</v>
      </c>
      <c r="AY413" s="201" t="s">
        <v>133</v>
      </c>
      <c r="BK413" s="203">
        <f>SUM(BK414:BK420)</f>
        <v>0</v>
      </c>
    </row>
    <row r="414" s="1" customFormat="1" ht="16.5" customHeight="1">
      <c r="B414" s="37"/>
      <c r="C414" s="206" t="s">
        <v>803</v>
      </c>
      <c r="D414" s="206" t="s">
        <v>135</v>
      </c>
      <c r="E414" s="207" t="s">
        <v>893</v>
      </c>
      <c r="F414" s="208" t="s">
        <v>894</v>
      </c>
      <c r="G414" s="209" t="s">
        <v>502</v>
      </c>
      <c r="H414" s="210">
        <v>468.40199999999999</v>
      </c>
      <c r="I414" s="211"/>
      <c r="J414" s="212">
        <f>ROUND(I414*H414,2)</f>
        <v>0</v>
      </c>
      <c r="K414" s="208" t="s">
        <v>1</v>
      </c>
      <c r="L414" s="42"/>
      <c r="M414" s="213" t="s">
        <v>1</v>
      </c>
      <c r="N414" s="214" t="s">
        <v>43</v>
      </c>
      <c r="O414" s="78"/>
      <c r="P414" s="215">
        <f>O414*H414</f>
        <v>0</v>
      </c>
      <c r="Q414" s="215">
        <v>0</v>
      </c>
      <c r="R414" s="215">
        <f>Q414*H414</f>
        <v>0</v>
      </c>
      <c r="S414" s="215">
        <v>0</v>
      </c>
      <c r="T414" s="216">
        <f>S414*H414</f>
        <v>0</v>
      </c>
      <c r="AR414" s="16" t="s">
        <v>140</v>
      </c>
      <c r="AT414" s="16" t="s">
        <v>135</v>
      </c>
      <c r="AU414" s="16" t="s">
        <v>156</v>
      </c>
      <c r="AY414" s="16" t="s">
        <v>133</v>
      </c>
      <c r="BE414" s="217">
        <f>IF(N414="základní",J414,0)</f>
        <v>0</v>
      </c>
      <c r="BF414" s="217">
        <f>IF(N414="snížená",J414,0)</f>
        <v>0</v>
      </c>
      <c r="BG414" s="217">
        <f>IF(N414="zákl. přenesená",J414,0)</f>
        <v>0</v>
      </c>
      <c r="BH414" s="217">
        <f>IF(N414="sníž. přenesená",J414,0)</f>
        <v>0</v>
      </c>
      <c r="BI414" s="217">
        <f>IF(N414="nulová",J414,0)</f>
        <v>0</v>
      </c>
      <c r="BJ414" s="16" t="s">
        <v>79</v>
      </c>
      <c r="BK414" s="217">
        <f>ROUND(I414*H414,2)</f>
        <v>0</v>
      </c>
      <c r="BL414" s="16" t="s">
        <v>140</v>
      </c>
      <c r="BM414" s="16" t="s">
        <v>1542</v>
      </c>
    </row>
    <row r="415" s="1" customFormat="1">
      <c r="B415" s="37"/>
      <c r="C415" s="38"/>
      <c r="D415" s="218" t="s">
        <v>142</v>
      </c>
      <c r="E415" s="38"/>
      <c r="F415" s="219" t="s">
        <v>894</v>
      </c>
      <c r="G415" s="38"/>
      <c r="H415" s="38"/>
      <c r="I415" s="131"/>
      <c r="J415" s="38"/>
      <c r="K415" s="38"/>
      <c r="L415" s="42"/>
      <c r="M415" s="220"/>
      <c r="N415" s="78"/>
      <c r="O415" s="78"/>
      <c r="P415" s="78"/>
      <c r="Q415" s="78"/>
      <c r="R415" s="78"/>
      <c r="S415" s="78"/>
      <c r="T415" s="79"/>
      <c r="AT415" s="16" t="s">
        <v>142</v>
      </c>
      <c r="AU415" s="16" t="s">
        <v>156</v>
      </c>
    </row>
    <row r="416" s="12" customFormat="1">
      <c r="B416" s="231"/>
      <c r="C416" s="232"/>
      <c r="D416" s="218" t="s">
        <v>144</v>
      </c>
      <c r="E416" s="233" t="s">
        <v>1</v>
      </c>
      <c r="F416" s="234" t="s">
        <v>1543</v>
      </c>
      <c r="G416" s="232"/>
      <c r="H416" s="235">
        <v>468.40199999999999</v>
      </c>
      <c r="I416" s="236"/>
      <c r="J416" s="232"/>
      <c r="K416" s="232"/>
      <c r="L416" s="237"/>
      <c r="M416" s="238"/>
      <c r="N416" s="239"/>
      <c r="O416" s="239"/>
      <c r="P416" s="239"/>
      <c r="Q416" s="239"/>
      <c r="R416" s="239"/>
      <c r="S416" s="239"/>
      <c r="T416" s="240"/>
      <c r="AT416" s="241" t="s">
        <v>144</v>
      </c>
      <c r="AU416" s="241" t="s">
        <v>156</v>
      </c>
      <c r="AV416" s="12" t="s">
        <v>81</v>
      </c>
      <c r="AW416" s="12" t="s">
        <v>33</v>
      </c>
      <c r="AX416" s="12" t="s">
        <v>79</v>
      </c>
      <c r="AY416" s="241" t="s">
        <v>133</v>
      </c>
    </row>
    <row r="417" s="1" customFormat="1" ht="16.5" customHeight="1">
      <c r="B417" s="37"/>
      <c r="C417" s="206" t="s">
        <v>807</v>
      </c>
      <c r="D417" s="206" t="s">
        <v>135</v>
      </c>
      <c r="E417" s="207" t="s">
        <v>1222</v>
      </c>
      <c r="F417" s="208" t="s">
        <v>1544</v>
      </c>
      <c r="G417" s="209" t="s">
        <v>502</v>
      </c>
      <c r="H417" s="210">
        <v>11.896000000000001</v>
      </c>
      <c r="I417" s="211"/>
      <c r="J417" s="212">
        <f>ROUND(I417*H417,2)</f>
        <v>0</v>
      </c>
      <c r="K417" s="208" t="s">
        <v>1</v>
      </c>
      <c r="L417" s="42"/>
      <c r="M417" s="213" t="s">
        <v>1</v>
      </c>
      <c r="N417" s="214" t="s">
        <v>43</v>
      </c>
      <c r="O417" s="78"/>
      <c r="P417" s="215">
        <f>O417*H417</f>
        <v>0</v>
      </c>
      <c r="Q417" s="215">
        <v>0</v>
      </c>
      <c r="R417" s="215">
        <f>Q417*H417</f>
        <v>0</v>
      </c>
      <c r="S417" s="215">
        <v>0</v>
      </c>
      <c r="T417" s="216">
        <f>S417*H417</f>
        <v>0</v>
      </c>
      <c r="AR417" s="16" t="s">
        <v>140</v>
      </c>
      <c r="AT417" s="16" t="s">
        <v>135</v>
      </c>
      <c r="AU417" s="16" t="s">
        <v>156</v>
      </c>
      <c r="AY417" s="16" t="s">
        <v>133</v>
      </c>
      <c r="BE417" s="217">
        <f>IF(N417="základní",J417,0)</f>
        <v>0</v>
      </c>
      <c r="BF417" s="217">
        <f>IF(N417="snížená",J417,0)</f>
        <v>0</v>
      </c>
      <c r="BG417" s="217">
        <f>IF(N417="zákl. přenesená",J417,0)</f>
        <v>0</v>
      </c>
      <c r="BH417" s="217">
        <f>IF(N417="sníž. přenesená",J417,0)</f>
        <v>0</v>
      </c>
      <c r="BI417" s="217">
        <f>IF(N417="nulová",J417,0)</f>
        <v>0</v>
      </c>
      <c r="BJ417" s="16" t="s">
        <v>79</v>
      </c>
      <c r="BK417" s="217">
        <f>ROUND(I417*H417,2)</f>
        <v>0</v>
      </c>
      <c r="BL417" s="16" t="s">
        <v>140</v>
      </c>
      <c r="BM417" s="16" t="s">
        <v>1545</v>
      </c>
    </row>
    <row r="418" s="1" customFormat="1">
      <c r="B418" s="37"/>
      <c r="C418" s="38"/>
      <c r="D418" s="218" t="s">
        <v>142</v>
      </c>
      <c r="E418" s="38"/>
      <c r="F418" s="219" t="s">
        <v>1544</v>
      </c>
      <c r="G418" s="38"/>
      <c r="H418" s="38"/>
      <c r="I418" s="131"/>
      <c r="J418" s="38"/>
      <c r="K418" s="38"/>
      <c r="L418" s="42"/>
      <c r="M418" s="220"/>
      <c r="N418" s="78"/>
      <c r="O418" s="78"/>
      <c r="P418" s="78"/>
      <c r="Q418" s="78"/>
      <c r="R418" s="78"/>
      <c r="S418" s="78"/>
      <c r="T418" s="79"/>
      <c r="AT418" s="16" t="s">
        <v>142</v>
      </c>
      <c r="AU418" s="16" t="s">
        <v>156</v>
      </c>
    </row>
    <row r="419" s="1" customFormat="1" ht="16.5" customHeight="1">
      <c r="B419" s="37"/>
      <c r="C419" s="206" t="s">
        <v>812</v>
      </c>
      <c r="D419" s="206" t="s">
        <v>135</v>
      </c>
      <c r="E419" s="207" t="s">
        <v>1546</v>
      </c>
      <c r="F419" s="208" t="s">
        <v>903</v>
      </c>
      <c r="G419" s="209" t="s">
        <v>502</v>
      </c>
      <c r="H419" s="210">
        <v>526.18899999999996</v>
      </c>
      <c r="I419" s="211"/>
      <c r="J419" s="212">
        <f>ROUND(I419*H419,2)</f>
        <v>0</v>
      </c>
      <c r="K419" s="208" t="s">
        <v>139</v>
      </c>
      <c r="L419" s="42"/>
      <c r="M419" s="213" t="s">
        <v>1</v>
      </c>
      <c r="N419" s="214" t="s">
        <v>43</v>
      </c>
      <c r="O419" s="78"/>
      <c r="P419" s="215">
        <f>O419*H419</f>
        <v>0</v>
      </c>
      <c r="Q419" s="215">
        <v>0</v>
      </c>
      <c r="R419" s="215">
        <f>Q419*H419</f>
        <v>0</v>
      </c>
      <c r="S419" s="215">
        <v>0</v>
      </c>
      <c r="T419" s="216">
        <f>S419*H419</f>
        <v>0</v>
      </c>
      <c r="AR419" s="16" t="s">
        <v>140</v>
      </c>
      <c r="AT419" s="16" t="s">
        <v>135</v>
      </c>
      <c r="AU419" s="16" t="s">
        <v>156</v>
      </c>
      <c r="AY419" s="16" t="s">
        <v>133</v>
      </c>
      <c r="BE419" s="217">
        <f>IF(N419="základní",J419,0)</f>
        <v>0</v>
      </c>
      <c r="BF419" s="217">
        <f>IF(N419="snížená",J419,0)</f>
        <v>0</v>
      </c>
      <c r="BG419" s="217">
        <f>IF(N419="zákl. přenesená",J419,0)</f>
        <v>0</v>
      </c>
      <c r="BH419" s="217">
        <f>IF(N419="sníž. přenesená",J419,0)</f>
        <v>0</v>
      </c>
      <c r="BI419" s="217">
        <f>IF(N419="nulová",J419,0)</f>
        <v>0</v>
      </c>
      <c r="BJ419" s="16" t="s">
        <v>79</v>
      </c>
      <c r="BK419" s="217">
        <f>ROUND(I419*H419,2)</f>
        <v>0</v>
      </c>
      <c r="BL419" s="16" t="s">
        <v>140</v>
      </c>
      <c r="BM419" s="16" t="s">
        <v>1547</v>
      </c>
    </row>
    <row r="420" s="1" customFormat="1">
      <c r="B420" s="37"/>
      <c r="C420" s="38"/>
      <c r="D420" s="218" t="s">
        <v>142</v>
      </c>
      <c r="E420" s="38"/>
      <c r="F420" s="219" t="s">
        <v>903</v>
      </c>
      <c r="G420" s="38"/>
      <c r="H420" s="38"/>
      <c r="I420" s="131"/>
      <c r="J420" s="38"/>
      <c r="K420" s="38"/>
      <c r="L420" s="42"/>
      <c r="M420" s="220"/>
      <c r="N420" s="78"/>
      <c r="O420" s="78"/>
      <c r="P420" s="78"/>
      <c r="Q420" s="78"/>
      <c r="R420" s="78"/>
      <c r="S420" s="78"/>
      <c r="T420" s="79"/>
      <c r="AT420" s="16" t="s">
        <v>142</v>
      </c>
      <c r="AU420" s="16" t="s">
        <v>156</v>
      </c>
    </row>
    <row r="421" s="10" customFormat="1" ht="25.92" customHeight="1">
      <c r="B421" s="190"/>
      <c r="C421" s="191"/>
      <c r="D421" s="192" t="s">
        <v>71</v>
      </c>
      <c r="E421" s="193" t="s">
        <v>905</v>
      </c>
      <c r="F421" s="193" t="s">
        <v>906</v>
      </c>
      <c r="G421" s="191"/>
      <c r="H421" s="191"/>
      <c r="I421" s="194"/>
      <c r="J421" s="195">
        <f>BK421</f>
        <v>0</v>
      </c>
      <c r="K421" s="191"/>
      <c r="L421" s="196"/>
      <c r="M421" s="197"/>
      <c r="N421" s="198"/>
      <c r="O421" s="198"/>
      <c r="P421" s="199">
        <f>P422</f>
        <v>0</v>
      </c>
      <c r="Q421" s="198"/>
      <c r="R421" s="199">
        <f>R422</f>
        <v>0.055369999999999996</v>
      </c>
      <c r="S421" s="198"/>
      <c r="T421" s="200">
        <f>T422</f>
        <v>0</v>
      </c>
      <c r="AR421" s="201" t="s">
        <v>81</v>
      </c>
      <c r="AT421" s="202" t="s">
        <v>71</v>
      </c>
      <c r="AU421" s="202" t="s">
        <v>72</v>
      </c>
      <c r="AY421" s="201" t="s">
        <v>133</v>
      </c>
      <c r="BK421" s="203">
        <f>BK422</f>
        <v>0</v>
      </c>
    </row>
    <row r="422" s="10" customFormat="1" ht="22.8" customHeight="1">
      <c r="B422" s="190"/>
      <c r="C422" s="191"/>
      <c r="D422" s="192" t="s">
        <v>71</v>
      </c>
      <c r="E422" s="204" t="s">
        <v>947</v>
      </c>
      <c r="F422" s="204" t="s">
        <v>948</v>
      </c>
      <c r="G422" s="191"/>
      <c r="H422" s="191"/>
      <c r="I422" s="194"/>
      <c r="J422" s="205">
        <f>BK422</f>
        <v>0</v>
      </c>
      <c r="K422" s="191"/>
      <c r="L422" s="196"/>
      <c r="M422" s="197"/>
      <c r="N422" s="198"/>
      <c r="O422" s="198"/>
      <c r="P422" s="199">
        <f>SUM(P423:P428)</f>
        <v>0</v>
      </c>
      <c r="Q422" s="198"/>
      <c r="R422" s="199">
        <f>SUM(R423:R428)</f>
        <v>0.055369999999999996</v>
      </c>
      <c r="S422" s="198"/>
      <c r="T422" s="200">
        <f>SUM(T423:T428)</f>
        <v>0</v>
      </c>
      <c r="AR422" s="201" t="s">
        <v>81</v>
      </c>
      <c r="AT422" s="202" t="s">
        <v>71</v>
      </c>
      <c r="AU422" s="202" t="s">
        <v>79</v>
      </c>
      <c r="AY422" s="201" t="s">
        <v>133</v>
      </c>
      <c r="BK422" s="203">
        <f>SUM(BK423:BK428)</f>
        <v>0</v>
      </c>
    </row>
    <row r="423" s="1" customFormat="1" ht="16.5" customHeight="1">
      <c r="B423" s="37"/>
      <c r="C423" s="206" t="s">
        <v>817</v>
      </c>
      <c r="D423" s="206" t="s">
        <v>135</v>
      </c>
      <c r="E423" s="207" t="s">
        <v>950</v>
      </c>
      <c r="F423" s="208" t="s">
        <v>951</v>
      </c>
      <c r="G423" s="209" t="s">
        <v>196</v>
      </c>
      <c r="H423" s="210">
        <v>395.5</v>
      </c>
      <c r="I423" s="211"/>
      <c r="J423" s="212">
        <f>ROUND(I423*H423,2)</f>
        <v>0</v>
      </c>
      <c r="K423" s="208" t="s">
        <v>952</v>
      </c>
      <c r="L423" s="42"/>
      <c r="M423" s="213" t="s">
        <v>1</v>
      </c>
      <c r="N423" s="214" t="s">
        <v>43</v>
      </c>
      <c r="O423" s="78"/>
      <c r="P423" s="215">
        <f>O423*H423</f>
        <v>0</v>
      </c>
      <c r="Q423" s="215">
        <v>0</v>
      </c>
      <c r="R423" s="215">
        <f>Q423*H423</f>
        <v>0</v>
      </c>
      <c r="S423" s="215">
        <v>0</v>
      </c>
      <c r="T423" s="216">
        <f>S423*H423</f>
        <v>0</v>
      </c>
      <c r="AR423" s="16" t="s">
        <v>250</v>
      </c>
      <c r="AT423" s="16" t="s">
        <v>135</v>
      </c>
      <c r="AU423" s="16" t="s">
        <v>81</v>
      </c>
      <c r="AY423" s="16" t="s">
        <v>133</v>
      </c>
      <c r="BE423" s="217">
        <f>IF(N423="základní",J423,0)</f>
        <v>0</v>
      </c>
      <c r="BF423" s="217">
        <f>IF(N423="snížená",J423,0)</f>
        <v>0</v>
      </c>
      <c r="BG423" s="217">
        <f>IF(N423="zákl. přenesená",J423,0)</f>
        <v>0</v>
      </c>
      <c r="BH423" s="217">
        <f>IF(N423="sníž. přenesená",J423,0)</f>
        <v>0</v>
      </c>
      <c r="BI423" s="217">
        <f>IF(N423="nulová",J423,0)</f>
        <v>0</v>
      </c>
      <c r="BJ423" s="16" t="s">
        <v>79</v>
      </c>
      <c r="BK423" s="217">
        <f>ROUND(I423*H423,2)</f>
        <v>0</v>
      </c>
      <c r="BL423" s="16" t="s">
        <v>250</v>
      </c>
      <c r="BM423" s="16" t="s">
        <v>1548</v>
      </c>
    </row>
    <row r="424" s="1" customFormat="1">
      <c r="B424" s="37"/>
      <c r="C424" s="38"/>
      <c r="D424" s="218" t="s">
        <v>142</v>
      </c>
      <c r="E424" s="38"/>
      <c r="F424" s="219" t="s">
        <v>951</v>
      </c>
      <c r="G424" s="38"/>
      <c r="H424" s="38"/>
      <c r="I424" s="131"/>
      <c r="J424" s="38"/>
      <c r="K424" s="38"/>
      <c r="L424" s="42"/>
      <c r="M424" s="220"/>
      <c r="N424" s="78"/>
      <c r="O424" s="78"/>
      <c r="P424" s="78"/>
      <c r="Q424" s="78"/>
      <c r="R424" s="78"/>
      <c r="S424" s="78"/>
      <c r="T424" s="79"/>
      <c r="AT424" s="16" t="s">
        <v>142</v>
      </c>
      <c r="AU424" s="16" t="s">
        <v>81</v>
      </c>
    </row>
    <row r="425" s="1" customFormat="1" ht="16.5" customHeight="1">
      <c r="B425" s="37"/>
      <c r="C425" s="253" t="s">
        <v>821</v>
      </c>
      <c r="D425" s="253" t="s">
        <v>499</v>
      </c>
      <c r="E425" s="254" t="s">
        <v>1549</v>
      </c>
      <c r="F425" s="255" t="s">
        <v>956</v>
      </c>
      <c r="G425" s="256" t="s">
        <v>196</v>
      </c>
      <c r="H425" s="257">
        <v>395.5</v>
      </c>
      <c r="I425" s="258"/>
      <c r="J425" s="259">
        <f>ROUND(I425*H425,2)</f>
        <v>0</v>
      </c>
      <c r="K425" s="255" t="s">
        <v>139</v>
      </c>
      <c r="L425" s="260"/>
      <c r="M425" s="261" t="s">
        <v>1</v>
      </c>
      <c r="N425" s="262" t="s">
        <v>43</v>
      </c>
      <c r="O425" s="78"/>
      <c r="P425" s="215">
        <f>O425*H425</f>
        <v>0</v>
      </c>
      <c r="Q425" s="215">
        <v>0.00013999999999999999</v>
      </c>
      <c r="R425" s="215">
        <f>Q425*H425</f>
        <v>0.055369999999999996</v>
      </c>
      <c r="S425" s="215">
        <v>0</v>
      </c>
      <c r="T425" s="216">
        <f>S425*H425</f>
        <v>0</v>
      </c>
      <c r="AR425" s="16" t="s">
        <v>425</v>
      </c>
      <c r="AT425" s="16" t="s">
        <v>499</v>
      </c>
      <c r="AU425" s="16" t="s">
        <v>81</v>
      </c>
      <c r="AY425" s="16" t="s">
        <v>133</v>
      </c>
      <c r="BE425" s="217">
        <f>IF(N425="základní",J425,0)</f>
        <v>0</v>
      </c>
      <c r="BF425" s="217">
        <f>IF(N425="snížená",J425,0)</f>
        <v>0</v>
      </c>
      <c r="BG425" s="217">
        <f>IF(N425="zákl. přenesená",J425,0)</f>
        <v>0</v>
      </c>
      <c r="BH425" s="217">
        <f>IF(N425="sníž. přenesená",J425,0)</f>
        <v>0</v>
      </c>
      <c r="BI425" s="217">
        <f>IF(N425="nulová",J425,0)</f>
        <v>0</v>
      </c>
      <c r="BJ425" s="16" t="s">
        <v>79</v>
      </c>
      <c r="BK425" s="217">
        <f>ROUND(I425*H425,2)</f>
        <v>0</v>
      </c>
      <c r="BL425" s="16" t="s">
        <v>250</v>
      </c>
      <c r="BM425" s="16" t="s">
        <v>1550</v>
      </c>
    </row>
    <row r="426" s="1" customFormat="1">
      <c r="B426" s="37"/>
      <c r="C426" s="38"/>
      <c r="D426" s="218" t="s">
        <v>142</v>
      </c>
      <c r="E426" s="38"/>
      <c r="F426" s="219" t="s">
        <v>956</v>
      </c>
      <c r="G426" s="38"/>
      <c r="H426" s="38"/>
      <c r="I426" s="131"/>
      <c r="J426" s="38"/>
      <c r="K426" s="38"/>
      <c r="L426" s="42"/>
      <c r="M426" s="220"/>
      <c r="N426" s="78"/>
      <c r="O426" s="78"/>
      <c r="P426" s="78"/>
      <c r="Q426" s="78"/>
      <c r="R426" s="78"/>
      <c r="S426" s="78"/>
      <c r="T426" s="79"/>
      <c r="AT426" s="16" t="s">
        <v>142</v>
      </c>
      <c r="AU426" s="16" t="s">
        <v>81</v>
      </c>
    </row>
    <row r="427" s="1" customFormat="1" ht="16.5" customHeight="1">
      <c r="B427" s="37"/>
      <c r="C427" s="206" t="s">
        <v>825</v>
      </c>
      <c r="D427" s="206" t="s">
        <v>135</v>
      </c>
      <c r="E427" s="207" t="s">
        <v>959</v>
      </c>
      <c r="F427" s="208" t="s">
        <v>1551</v>
      </c>
      <c r="G427" s="209" t="s">
        <v>636</v>
      </c>
      <c r="H427" s="210">
        <v>1</v>
      </c>
      <c r="I427" s="211"/>
      <c r="J427" s="212">
        <f>ROUND(I427*H427,2)</f>
        <v>0</v>
      </c>
      <c r="K427" s="208" t="s">
        <v>1</v>
      </c>
      <c r="L427" s="42"/>
      <c r="M427" s="213" t="s">
        <v>1</v>
      </c>
      <c r="N427" s="214" t="s">
        <v>43</v>
      </c>
      <c r="O427" s="78"/>
      <c r="P427" s="215">
        <f>O427*H427</f>
        <v>0</v>
      </c>
      <c r="Q427" s="215">
        <v>0</v>
      </c>
      <c r="R427" s="215">
        <f>Q427*H427</f>
        <v>0</v>
      </c>
      <c r="S427" s="215">
        <v>0</v>
      </c>
      <c r="T427" s="216">
        <f>S427*H427</f>
        <v>0</v>
      </c>
      <c r="AR427" s="16" t="s">
        <v>140</v>
      </c>
      <c r="AT427" s="16" t="s">
        <v>135</v>
      </c>
      <c r="AU427" s="16" t="s">
        <v>81</v>
      </c>
      <c r="AY427" s="16" t="s">
        <v>133</v>
      </c>
      <c r="BE427" s="217">
        <f>IF(N427="základní",J427,0)</f>
        <v>0</v>
      </c>
      <c r="BF427" s="217">
        <f>IF(N427="snížená",J427,0)</f>
        <v>0</v>
      </c>
      <c r="BG427" s="217">
        <f>IF(N427="zákl. přenesená",J427,0)</f>
        <v>0</v>
      </c>
      <c r="BH427" s="217">
        <f>IF(N427="sníž. přenesená",J427,0)</f>
        <v>0</v>
      </c>
      <c r="BI427" s="217">
        <f>IF(N427="nulová",J427,0)</f>
        <v>0</v>
      </c>
      <c r="BJ427" s="16" t="s">
        <v>79</v>
      </c>
      <c r="BK427" s="217">
        <f>ROUND(I427*H427,2)</f>
        <v>0</v>
      </c>
      <c r="BL427" s="16" t="s">
        <v>140</v>
      </c>
      <c r="BM427" s="16" t="s">
        <v>1552</v>
      </c>
    </row>
    <row r="428" s="1" customFormat="1">
      <c r="B428" s="37"/>
      <c r="C428" s="38"/>
      <c r="D428" s="218" t="s">
        <v>142</v>
      </c>
      <c r="E428" s="38"/>
      <c r="F428" s="219" t="s">
        <v>962</v>
      </c>
      <c r="G428" s="38"/>
      <c r="H428" s="38"/>
      <c r="I428" s="131"/>
      <c r="J428" s="38"/>
      <c r="K428" s="38"/>
      <c r="L428" s="42"/>
      <c r="M428" s="263"/>
      <c r="N428" s="264"/>
      <c r="O428" s="264"/>
      <c r="P428" s="264"/>
      <c r="Q428" s="264"/>
      <c r="R428" s="264"/>
      <c r="S428" s="264"/>
      <c r="T428" s="265"/>
      <c r="AT428" s="16" t="s">
        <v>142</v>
      </c>
      <c r="AU428" s="16" t="s">
        <v>81</v>
      </c>
    </row>
    <row r="429" s="1" customFormat="1" ht="6.96" customHeight="1">
      <c r="B429" s="56"/>
      <c r="C429" s="57"/>
      <c r="D429" s="57"/>
      <c r="E429" s="57"/>
      <c r="F429" s="57"/>
      <c r="G429" s="57"/>
      <c r="H429" s="57"/>
      <c r="I429" s="155"/>
      <c r="J429" s="57"/>
      <c r="K429" s="57"/>
      <c r="L429" s="42"/>
    </row>
  </sheetData>
  <sheetProtection sheet="1" autoFilter="0" formatColumns="0" formatRows="0" objects="1" scenarios="1" spinCount="100000" saltValue="c6Qhdmi3YqPWO09ZiFMSKtXd2HIYs7GMw9zEas05Zbh4sMyVH2u24I3EL0WbRMbWvrnuEiZmlo4BROVVjJXm3A==" hashValue="QI63694CCr61Rd5eQ8al8seTTQtgH7yZJsTB1Hn0k1m/6YuW7PKQRlhuAVONDHvlWuvU72fg8CW0NqAAqxFq8w==" algorithmName="SHA-512" password="CC35"/>
  <autoFilter ref="C88:K428"/>
  <mergeCells count="9">
    <mergeCell ref="E7:H7"/>
    <mergeCell ref="E9:H9"/>
    <mergeCell ref="E18:H18"/>
    <mergeCell ref="E27:H27"/>
    <mergeCell ref="E48:H48"/>
    <mergeCell ref="E50:H50"/>
    <mergeCell ref="E79:H79"/>
    <mergeCell ref="E81:H81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23" customWidth="1"/>
    <col min="10" max="10" width="23.5" customWidth="1"/>
    <col min="11" max="11" width="15.5" hidden="1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6" t="s">
        <v>88</v>
      </c>
      <c r="AZ2" s="124" t="s">
        <v>1553</v>
      </c>
      <c r="BA2" s="124" t="s">
        <v>96</v>
      </c>
      <c r="BB2" s="124" t="s">
        <v>1</v>
      </c>
      <c r="BC2" s="124" t="s">
        <v>1554</v>
      </c>
      <c r="BD2" s="124" t="s">
        <v>81</v>
      </c>
    </row>
    <row r="3" ht="6.96" customHeight="1">
      <c r="B3" s="125"/>
      <c r="C3" s="126"/>
      <c r="D3" s="126"/>
      <c r="E3" s="126"/>
      <c r="F3" s="126"/>
      <c r="G3" s="126"/>
      <c r="H3" s="126"/>
      <c r="I3" s="127"/>
      <c r="J3" s="126"/>
      <c r="K3" s="126"/>
      <c r="L3" s="19"/>
      <c r="AT3" s="16" t="s">
        <v>81</v>
      </c>
    </row>
    <row r="4" ht="24.96" customHeight="1">
      <c r="B4" s="19"/>
      <c r="D4" s="128" t="s">
        <v>98</v>
      </c>
      <c r="L4" s="19"/>
      <c r="M4" s="23" t="s">
        <v>10</v>
      </c>
      <c r="AT4" s="16" t="s">
        <v>4</v>
      </c>
    </row>
    <row r="5" ht="6.96" customHeight="1">
      <c r="B5" s="19"/>
      <c r="L5" s="19"/>
    </row>
    <row r="6" ht="12" customHeight="1">
      <c r="B6" s="19"/>
      <c r="D6" s="129" t="s">
        <v>16</v>
      </c>
      <c r="L6" s="19"/>
    </row>
    <row r="7" ht="16.5" customHeight="1">
      <c r="B7" s="19"/>
      <c r="E7" s="130" t="str">
        <f>'Rekapitulace stavby'!K6</f>
        <v>Kanalizace Kolín - Zibohlavy</v>
      </c>
      <c r="F7" s="129"/>
      <c r="G7" s="129"/>
      <c r="H7" s="129"/>
      <c r="L7" s="19"/>
    </row>
    <row r="8" s="1" customFormat="1" ht="12" customHeight="1">
      <c r="B8" s="42"/>
      <c r="D8" s="129" t="s">
        <v>99</v>
      </c>
      <c r="I8" s="131"/>
      <c r="L8" s="42"/>
    </row>
    <row r="9" s="1" customFormat="1" ht="36.96" customHeight="1">
      <c r="B9" s="42"/>
      <c r="E9" s="132" t="s">
        <v>1555</v>
      </c>
      <c r="F9" s="1"/>
      <c r="G9" s="1"/>
      <c r="H9" s="1"/>
      <c r="I9" s="131"/>
      <c r="L9" s="42"/>
    </row>
    <row r="10" s="1" customFormat="1">
      <c r="B10" s="42"/>
      <c r="I10" s="131"/>
      <c r="L10" s="42"/>
    </row>
    <row r="11" s="1" customFormat="1" ht="12" customHeight="1">
      <c r="B11" s="42"/>
      <c r="D11" s="129" t="s">
        <v>18</v>
      </c>
      <c r="F11" s="16" t="s">
        <v>19</v>
      </c>
      <c r="I11" s="133" t="s">
        <v>20</v>
      </c>
      <c r="J11" s="16" t="s">
        <v>1</v>
      </c>
      <c r="L11" s="42"/>
    </row>
    <row r="12" s="1" customFormat="1" ht="12" customHeight="1">
      <c r="B12" s="42"/>
      <c r="D12" s="129" t="s">
        <v>21</v>
      </c>
      <c r="F12" s="16" t="s">
        <v>22</v>
      </c>
      <c r="I12" s="133" t="s">
        <v>23</v>
      </c>
      <c r="J12" s="134" t="str">
        <f>'Rekapitulace stavby'!AN8</f>
        <v>8. 1. 2018</v>
      </c>
      <c r="L12" s="42"/>
    </row>
    <row r="13" s="1" customFormat="1" ht="10.8" customHeight="1">
      <c r="B13" s="42"/>
      <c r="I13" s="131"/>
      <c r="L13" s="42"/>
    </row>
    <row r="14" s="1" customFormat="1" ht="12" customHeight="1">
      <c r="B14" s="42"/>
      <c r="D14" s="129" t="s">
        <v>25</v>
      </c>
      <c r="I14" s="133" t="s">
        <v>26</v>
      </c>
      <c r="J14" s="16" t="s">
        <v>1</v>
      </c>
      <c r="L14" s="42"/>
    </row>
    <row r="15" s="1" customFormat="1" ht="18" customHeight="1">
      <c r="B15" s="42"/>
      <c r="E15" s="16" t="s">
        <v>27</v>
      </c>
      <c r="I15" s="133" t="s">
        <v>28</v>
      </c>
      <c r="J15" s="16" t="s">
        <v>1</v>
      </c>
      <c r="L15" s="42"/>
    </row>
    <row r="16" s="1" customFormat="1" ht="6.96" customHeight="1">
      <c r="B16" s="42"/>
      <c r="I16" s="131"/>
      <c r="L16" s="42"/>
    </row>
    <row r="17" s="1" customFormat="1" ht="12" customHeight="1">
      <c r="B17" s="42"/>
      <c r="D17" s="129" t="s">
        <v>29</v>
      </c>
      <c r="I17" s="133" t="s">
        <v>26</v>
      </c>
      <c r="J17" s="32" t="str">
        <f>'Rekapitulace stavby'!AN13</f>
        <v>Vyplň údaj</v>
      </c>
      <c r="L17" s="42"/>
    </row>
    <row r="18" s="1" customFormat="1" ht="18" customHeight="1">
      <c r="B18" s="42"/>
      <c r="E18" s="32" t="str">
        <f>'Rekapitulace stavby'!E14</f>
        <v>Vyplň údaj</v>
      </c>
      <c r="F18" s="16"/>
      <c r="G18" s="16"/>
      <c r="H18" s="16"/>
      <c r="I18" s="133" t="s">
        <v>28</v>
      </c>
      <c r="J18" s="32" t="str">
        <f>'Rekapitulace stavby'!AN14</f>
        <v>Vyplň údaj</v>
      </c>
      <c r="L18" s="42"/>
    </row>
    <row r="19" s="1" customFormat="1" ht="6.96" customHeight="1">
      <c r="B19" s="42"/>
      <c r="I19" s="131"/>
      <c r="L19" s="42"/>
    </row>
    <row r="20" s="1" customFormat="1" ht="12" customHeight="1">
      <c r="B20" s="42"/>
      <c r="D20" s="129" t="s">
        <v>31</v>
      </c>
      <c r="I20" s="133" t="s">
        <v>26</v>
      </c>
      <c r="J20" s="16" t="s">
        <v>1</v>
      </c>
      <c r="L20" s="42"/>
    </row>
    <row r="21" s="1" customFormat="1" ht="18" customHeight="1">
      <c r="B21" s="42"/>
      <c r="E21" s="16" t="s">
        <v>32</v>
      </c>
      <c r="I21" s="133" t="s">
        <v>28</v>
      </c>
      <c r="J21" s="16" t="s">
        <v>1</v>
      </c>
      <c r="L21" s="42"/>
    </row>
    <row r="22" s="1" customFormat="1" ht="6.96" customHeight="1">
      <c r="B22" s="42"/>
      <c r="I22" s="131"/>
      <c r="L22" s="42"/>
    </row>
    <row r="23" s="1" customFormat="1" ht="12" customHeight="1">
      <c r="B23" s="42"/>
      <c r="D23" s="129" t="s">
        <v>34</v>
      </c>
      <c r="I23" s="133" t="s">
        <v>26</v>
      </c>
      <c r="J23" s="16" t="s">
        <v>1</v>
      </c>
      <c r="L23" s="42"/>
    </row>
    <row r="24" s="1" customFormat="1" ht="18" customHeight="1">
      <c r="B24" s="42"/>
      <c r="E24" s="16" t="s">
        <v>35</v>
      </c>
      <c r="I24" s="133" t="s">
        <v>28</v>
      </c>
      <c r="J24" s="16" t="s">
        <v>1</v>
      </c>
      <c r="L24" s="42"/>
    </row>
    <row r="25" s="1" customFormat="1" ht="6.96" customHeight="1">
      <c r="B25" s="42"/>
      <c r="I25" s="131"/>
      <c r="L25" s="42"/>
    </row>
    <row r="26" s="1" customFormat="1" ht="12" customHeight="1">
      <c r="B26" s="42"/>
      <c r="D26" s="129" t="s">
        <v>36</v>
      </c>
      <c r="I26" s="131"/>
      <c r="L26" s="42"/>
    </row>
    <row r="27" s="6" customFormat="1" ht="16.5" customHeight="1">
      <c r="B27" s="135"/>
      <c r="E27" s="136" t="s">
        <v>1</v>
      </c>
      <c r="F27" s="136"/>
      <c r="G27" s="136"/>
      <c r="H27" s="136"/>
      <c r="I27" s="137"/>
      <c r="L27" s="135"/>
    </row>
    <row r="28" s="1" customFormat="1" ht="6.96" customHeight="1">
      <c r="B28" s="42"/>
      <c r="I28" s="131"/>
      <c r="L28" s="42"/>
    </row>
    <row r="29" s="1" customFormat="1" ht="6.96" customHeight="1">
      <c r="B29" s="42"/>
      <c r="D29" s="70"/>
      <c r="E29" s="70"/>
      <c r="F29" s="70"/>
      <c r="G29" s="70"/>
      <c r="H29" s="70"/>
      <c r="I29" s="138"/>
      <c r="J29" s="70"/>
      <c r="K29" s="70"/>
      <c r="L29" s="42"/>
    </row>
    <row r="30" s="1" customFormat="1" ht="25.44" customHeight="1">
      <c r="B30" s="42"/>
      <c r="D30" s="139" t="s">
        <v>38</v>
      </c>
      <c r="I30" s="131"/>
      <c r="J30" s="140">
        <f>ROUND(J86, 2)</f>
        <v>0</v>
      </c>
      <c r="L30" s="42"/>
    </row>
    <row r="31" s="1" customFormat="1" ht="6.96" customHeight="1">
      <c r="B31" s="42"/>
      <c r="D31" s="70"/>
      <c r="E31" s="70"/>
      <c r="F31" s="70"/>
      <c r="G31" s="70"/>
      <c r="H31" s="70"/>
      <c r="I31" s="138"/>
      <c r="J31" s="70"/>
      <c r="K31" s="70"/>
      <c r="L31" s="42"/>
    </row>
    <row r="32" s="1" customFormat="1" ht="14.4" customHeight="1">
      <c r="B32" s="42"/>
      <c r="F32" s="141" t="s">
        <v>40</v>
      </c>
      <c r="I32" s="142" t="s">
        <v>39</v>
      </c>
      <c r="J32" s="141" t="s">
        <v>41</v>
      </c>
      <c r="L32" s="42"/>
    </row>
    <row r="33" s="1" customFormat="1" ht="14.4" customHeight="1">
      <c r="B33" s="42"/>
      <c r="D33" s="129" t="s">
        <v>42</v>
      </c>
      <c r="E33" s="129" t="s">
        <v>43</v>
      </c>
      <c r="F33" s="143">
        <f>ROUND((SUM(BE86:BE457)),  2)</f>
        <v>0</v>
      </c>
      <c r="I33" s="144">
        <v>0.20999999999999999</v>
      </c>
      <c r="J33" s="143">
        <f>ROUND(((SUM(BE86:BE457))*I33),  2)</f>
        <v>0</v>
      </c>
      <c r="L33" s="42"/>
    </row>
    <row r="34" s="1" customFormat="1" ht="14.4" customHeight="1">
      <c r="B34" s="42"/>
      <c r="E34" s="129" t="s">
        <v>44</v>
      </c>
      <c r="F34" s="143">
        <f>ROUND((SUM(BF86:BF457)),  2)</f>
        <v>0</v>
      </c>
      <c r="I34" s="144">
        <v>0.14999999999999999</v>
      </c>
      <c r="J34" s="143">
        <f>ROUND(((SUM(BF86:BF457))*I34),  2)</f>
        <v>0</v>
      </c>
      <c r="L34" s="42"/>
    </row>
    <row r="35" hidden="1" s="1" customFormat="1" ht="14.4" customHeight="1">
      <c r="B35" s="42"/>
      <c r="E35" s="129" t="s">
        <v>45</v>
      </c>
      <c r="F35" s="143">
        <f>ROUND((SUM(BG86:BG457)),  2)</f>
        <v>0</v>
      </c>
      <c r="I35" s="144">
        <v>0.20999999999999999</v>
      </c>
      <c r="J35" s="143">
        <f>0</f>
        <v>0</v>
      </c>
      <c r="L35" s="42"/>
    </row>
    <row r="36" hidden="1" s="1" customFormat="1" ht="14.4" customHeight="1">
      <c r="B36" s="42"/>
      <c r="E36" s="129" t="s">
        <v>46</v>
      </c>
      <c r="F36" s="143">
        <f>ROUND((SUM(BH86:BH457)),  2)</f>
        <v>0</v>
      </c>
      <c r="I36" s="144">
        <v>0.14999999999999999</v>
      </c>
      <c r="J36" s="143">
        <f>0</f>
        <v>0</v>
      </c>
      <c r="L36" s="42"/>
    </row>
    <row r="37" hidden="1" s="1" customFormat="1" ht="14.4" customHeight="1">
      <c r="B37" s="42"/>
      <c r="E37" s="129" t="s">
        <v>47</v>
      </c>
      <c r="F37" s="143">
        <f>ROUND((SUM(BI86:BI457)),  2)</f>
        <v>0</v>
      </c>
      <c r="I37" s="144">
        <v>0</v>
      </c>
      <c r="J37" s="143">
        <f>0</f>
        <v>0</v>
      </c>
      <c r="L37" s="42"/>
    </row>
    <row r="38" s="1" customFormat="1" ht="6.96" customHeight="1">
      <c r="B38" s="42"/>
      <c r="I38" s="131"/>
      <c r="L38" s="42"/>
    </row>
    <row r="39" s="1" customFormat="1" ht="25.44" customHeight="1">
      <c r="B39" s="42"/>
      <c r="C39" s="145"/>
      <c r="D39" s="146" t="s">
        <v>48</v>
      </c>
      <c r="E39" s="147"/>
      <c r="F39" s="147"/>
      <c r="G39" s="148" t="s">
        <v>49</v>
      </c>
      <c r="H39" s="149" t="s">
        <v>50</v>
      </c>
      <c r="I39" s="150"/>
      <c r="J39" s="151">
        <f>SUM(J30:J37)</f>
        <v>0</v>
      </c>
      <c r="K39" s="152"/>
      <c r="L39" s="42"/>
    </row>
    <row r="40" s="1" customFormat="1" ht="14.4" customHeight="1">
      <c r="B40" s="153"/>
      <c r="C40" s="154"/>
      <c r="D40" s="154"/>
      <c r="E40" s="154"/>
      <c r="F40" s="154"/>
      <c r="G40" s="154"/>
      <c r="H40" s="154"/>
      <c r="I40" s="155"/>
      <c r="J40" s="154"/>
      <c r="K40" s="154"/>
      <c r="L40" s="42"/>
    </row>
    <row r="44" s="1" customFormat="1" ht="6.96" customHeight="1">
      <c r="B44" s="156"/>
      <c r="C44" s="157"/>
      <c r="D44" s="157"/>
      <c r="E44" s="157"/>
      <c r="F44" s="157"/>
      <c r="G44" s="157"/>
      <c r="H44" s="157"/>
      <c r="I44" s="158"/>
      <c r="J44" s="157"/>
      <c r="K44" s="157"/>
      <c r="L44" s="42"/>
    </row>
    <row r="45" s="1" customFormat="1" ht="24.96" customHeight="1">
      <c r="B45" s="37"/>
      <c r="C45" s="22" t="s">
        <v>101</v>
      </c>
      <c r="D45" s="38"/>
      <c r="E45" s="38"/>
      <c r="F45" s="38"/>
      <c r="G45" s="38"/>
      <c r="H45" s="38"/>
      <c r="I45" s="131"/>
      <c r="J45" s="38"/>
      <c r="K45" s="38"/>
      <c r="L45" s="42"/>
    </row>
    <row r="46" s="1" customFormat="1" ht="6.96" customHeight="1">
      <c r="B46" s="37"/>
      <c r="C46" s="38"/>
      <c r="D46" s="38"/>
      <c r="E46" s="38"/>
      <c r="F46" s="38"/>
      <c r="G46" s="38"/>
      <c r="H46" s="38"/>
      <c r="I46" s="131"/>
      <c r="J46" s="38"/>
      <c r="K46" s="38"/>
      <c r="L46" s="42"/>
    </row>
    <row r="47" s="1" customFormat="1" ht="12" customHeight="1">
      <c r="B47" s="37"/>
      <c r="C47" s="31" t="s">
        <v>16</v>
      </c>
      <c r="D47" s="38"/>
      <c r="E47" s="38"/>
      <c r="F47" s="38"/>
      <c r="G47" s="38"/>
      <c r="H47" s="38"/>
      <c r="I47" s="131"/>
      <c r="J47" s="38"/>
      <c r="K47" s="38"/>
      <c r="L47" s="42"/>
    </row>
    <row r="48" s="1" customFormat="1" ht="16.5" customHeight="1">
      <c r="B48" s="37"/>
      <c r="C48" s="38"/>
      <c r="D48" s="38"/>
      <c r="E48" s="159" t="str">
        <f>E7</f>
        <v>Kanalizace Kolín - Zibohlavy</v>
      </c>
      <c r="F48" s="31"/>
      <c r="G48" s="31"/>
      <c r="H48" s="31"/>
      <c r="I48" s="131"/>
      <c r="J48" s="38"/>
      <c r="K48" s="38"/>
      <c r="L48" s="42"/>
    </row>
    <row r="49" s="1" customFormat="1" ht="12" customHeight="1">
      <c r="B49" s="37"/>
      <c r="C49" s="31" t="s">
        <v>99</v>
      </c>
      <c r="D49" s="38"/>
      <c r="E49" s="38"/>
      <c r="F49" s="38"/>
      <c r="G49" s="38"/>
      <c r="H49" s="38"/>
      <c r="I49" s="131"/>
      <c r="J49" s="38"/>
      <c r="K49" s="38"/>
      <c r="L49" s="42"/>
    </row>
    <row r="50" s="1" customFormat="1" ht="16.5" customHeight="1">
      <c r="B50" s="37"/>
      <c r="C50" s="38"/>
      <c r="D50" s="38"/>
      <c r="E50" s="63" t="str">
        <f>E9</f>
        <v>ZobohKanalPrip - Kanalizace Kolín - Zibohlavy</v>
      </c>
      <c r="F50" s="38"/>
      <c r="G50" s="38"/>
      <c r="H50" s="38"/>
      <c r="I50" s="131"/>
      <c r="J50" s="38"/>
      <c r="K50" s="38"/>
      <c r="L50" s="42"/>
    </row>
    <row r="51" s="1" customFormat="1" ht="6.96" customHeight="1">
      <c r="B51" s="37"/>
      <c r="C51" s="38"/>
      <c r="D51" s="38"/>
      <c r="E51" s="38"/>
      <c r="F51" s="38"/>
      <c r="G51" s="38"/>
      <c r="H51" s="38"/>
      <c r="I51" s="131"/>
      <c r="J51" s="38"/>
      <c r="K51" s="38"/>
      <c r="L51" s="42"/>
    </row>
    <row r="52" s="1" customFormat="1" ht="12" customHeight="1">
      <c r="B52" s="37"/>
      <c r="C52" s="31" t="s">
        <v>21</v>
      </c>
      <c r="D52" s="38"/>
      <c r="E52" s="38"/>
      <c r="F52" s="26" t="str">
        <f>F12</f>
        <v>Zibohlavy</v>
      </c>
      <c r="G52" s="38"/>
      <c r="H52" s="38"/>
      <c r="I52" s="133" t="s">
        <v>23</v>
      </c>
      <c r="J52" s="66" t="str">
        <f>IF(J12="","",J12)</f>
        <v>8. 1. 2018</v>
      </c>
      <c r="K52" s="38"/>
      <c r="L52" s="42"/>
    </row>
    <row r="53" s="1" customFormat="1" ht="6.96" customHeight="1">
      <c r="B53" s="37"/>
      <c r="C53" s="38"/>
      <c r="D53" s="38"/>
      <c r="E53" s="38"/>
      <c r="F53" s="38"/>
      <c r="G53" s="38"/>
      <c r="H53" s="38"/>
      <c r="I53" s="131"/>
      <c r="J53" s="38"/>
      <c r="K53" s="38"/>
      <c r="L53" s="42"/>
    </row>
    <row r="54" s="1" customFormat="1" ht="13.65" customHeight="1">
      <c r="B54" s="37"/>
      <c r="C54" s="31" t="s">
        <v>25</v>
      </c>
      <c r="D54" s="38"/>
      <c r="E54" s="38"/>
      <c r="F54" s="26" t="str">
        <f>E15</f>
        <v>Město Kolín</v>
      </c>
      <c r="G54" s="38"/>
      <c r="H54" s="38"/>
      <c r="I54" s="133" t="s">
        <v>31</v>
      </c>
      <c r="J54" s="35" t="str">
        <f>E21</f>
        <v>VODOS Kolín s.r.o.</v>
      </c>
      <c r="K54" s="38"/>
      <c r="L54" s="42"/>
    </row>
    <row r="55" s="1" customFormat="1" ht="13.65" customHeight="1">
      <c r="B55" s="37"/>
      <c r="C55" s="31" t="s">
        <v>29</v>
      </c>
      <c r="D55" s="38"/>
      <c r="E55" s="38"/>
      <c r="F55" s="26" t="str">
        <f>IF(E18="","",E18)</f>
        <v>Vyplň údaj</v>
      </c>
      <c r="G55" s="38"/>
      <c r="H55" s="38"/>
      <c r="I55" s="133" t="s">
        <v>34</v>
      </c>
      <c r="J55" s="35" t="str">
        <f>E24</f>
        <v>Pešek</v>
      </c>
      <c r="K55" s="38"/>
      <c r="L55" s="42"/>
    </row>
    <row r="56" s="1" customFormat="1" ht="10.32" customHeight="1">
      <c r="B56" s="37"/>
      <c r="C56" s="38"/>
      <c r="D56" s="38"/>
      <c r="E56" s="38"/>
      <c r="F56" s="38"/>
      <c r="G56" s="38"/>
      <c r="H56" s="38"/>
      <c r="I56" s="131"/>
      <c r="J56" s="38"/>
      <c r="K56" s="38"/>
      <c r="L56" s="42"/>
    </row>
    <row r="57" s="1" customFormat="1" ht="29.28" customHeight="1">
      <c r="B57" s="37"/>
      <c r="C57" s="160" t="s">
        <v>102</v>
      </c>
      <c r="D57" s="161"/>
      <c r="E57" s="161"/>
      <c r="F57" s="161"/>
      <c r="G57" s="161"/>
      <c r="H57" s="161"/>
      <c r="I57" s="162"/>
      <c r="J57" s="163" t="s">
        <v>103</v>
      </c>
      <c r="K57" s="161"/>
      <c r="L57" s="42"/>
    </row>
    <row r="58" s="1" customFormat="1" ht="10.32" customHeight="1">
      <c r="B58" s="37"/>
      <c r="C58" s="38"/>
      <c r="D58" s="38"/>
      <c r="E58" s="38"/>
      <c r="F58" s="38"/>
      <c r="G58" s="38"/>
      <c r="H58" s="38"/>
      <c r="I58" s="131"/>
      <c r="J58" s="38"/>
      <c r="K58" s="38"/>
      <c r="L58" s="42"/>
    </row>
    <row r="59" s="1" customFormat="1" ht="22.8" customHeight="1">
      <c r="B59" s="37"/>
      <c r="C59" s="164" t="s">
        <v>104</v>
      </c>
      <c r="D59" s="38"/>
      <c r="E59" s="38"/>
      <c r="F59" s="38"/>
      <c r="G59" s="38"/>
      <c r="H59" s="38"/>
      <c r="I59" s="131"/>
      <c r="J59" s="97">
        <f>J86</f>
        <v>0</v>
      </c>
      <c r="K59" s="38"/>
      <c r="L59" s="42"/>
      <c r="AU59" s="16" t="s">
        <v>105</v>
      </c>
    </row>
    <row r="60" s="7" customFormat="1" ht="24.96" customHeight="1">
      <c r="B60" s="165"/>
      <c r="C60" s="166"/>
      <c r="D60" s="167" t="s">
        <v>106</v>
      </c>
      <c r="E60" s="168"/>
      <c r="F60" s="168"/>
      <c r="G60" s="168"/>
      <c r="H60" s="168"/>
      <c r="I60" s="169"/>
      <c r="J60" s="170">
        <f>J87</f>
        <v>0</v>
      </c>
      <c r="K60" s="166"/>
      <c r="L60" s="171"/>
    </row>
    <row r="61" s="8" customFormat="1" ht="19.92" customHeight="1">
      <c r="B61" s="172"/>
      <c r="C61" s="173"/>
      <c r="D61" s="174" t="s">
        <v>107</v>
      </c>
      <c r="E61" s="175"/>
      <c r="F61" s="175"/>
      <c r="G61" s="175"/>
      <c r="H61" s="175"/>
      <c r="I61" s="176"/>
      <c r="J61" s="177">
        <f>J88</f>
        <v>0</v>
      </c>
      <c r="K61" s="173"/>
      <c r="L61" s="178"/>
    </row>
    <row r="62" s="8" customFormat="1" ht="19.92" customHeight="1">
      <c r="B62" s="172"/>
      <c r="C62" s="173"/>
      <c r="D62" s="174" t="s">
        <v>109</v>
      </c>
      <c r="E62" s="175"/>
      <c r="F62" s="175"/>
      <c r="G62" s="175"/>
      <c r="H62" s="175"/>
      <c r="I62" s="176"/>
      <c r="J62" s="177">
        <f>J285</f>
        <v>0</v>
      </c>
      <c r="K62" s="173"/>
      <c r="L62" s="178"/>
    </row>
    <row r="63" s="8" customFormat="1" ht="19.92" customHeight="1">
      <c r="B63" s="172"/>
      <c r="C63" s="173"/>
      <c r="D63" s="174" t="s">
        <v>110</v>
      </c>
      <c r="E63" s="175"/>
      <c r="F63" s="175"/>
      <c r="G63" s="175"/>
      <c r="H63" s="175"/>
      <c r="I63" s="176"/>
      <c r="J63" s="177">
        <f>J304</f>
        <v>0</v>
      </c>
      <c r="K63" s="173"/>
      <c r="L63" s="178"/>
    </row>
    <row r="64" s="8" customFormat="1" ht="19.92" customHeight="1">
      <c r="B64" s="172"/>
      <c r="C64" s="173"/>
      <c r="D64" s="174" t="s">
        <v>111</v>
      </c>
      <c r="E64" s="175"/>
      <c r="F64" s="175"/>
      <c r="G64" s="175"/>
      <c r="H64" s="175"/>
      <c r="I64" s="176"/>
      <c r="J64" s="177">
        <f>J375</f>
        <v>0</v>
      </c>
      <c r="K64" s="173"/>
      <c r="L64" s="178"/>
    </row>
    <row r="65" s="8" customFormat="1" ht="19.92" customHeight="1">
      <c r="B65" s="172"/>
      <c r="C65" s="173"/>
      <c r="D65" s="174" t="s">
        <v>112</v>
      </c>
      <c r="E65" s="175"/>
      <c r="F65" s="175"/>
      <c r="G65" s="175"/>
      <c r="H65" s="175"/>
      <c r="I65" s="176"/>
      <c r="J65" s="177">
        <f>J412</f>
        <v>0</v>
      </c>
      <c r="K65" s="173"/>
      <c r="L65" s="178"/>
    </row>
    <row r="66" s="8" customFormat="1" ht="14.88" customHeight="1">
      <c r="B66" s="172"/>
      <c r="C66" s="173"/>
      <c r="D66" s="174" t="s">
        <v>113</v>
      </c>
      <c r="E66" s="175"/>
      <c r="F66" s="175"/>
      <c r="G66" s="175"/>
      <c r="H66" s="175"/>
      <c r="I66" s="176"/>
      <c r="J66" s="177">
        <f>J449</f>
        <v>0</v>
      </c>
      <c r="K66" s="173"/>
      <c r="L66" s="178"/>
    </row>
    <row r="67" s="1" customFormat="1" ht="21.84" customHeight="1">
      <c r="B67" s="37"/>
      <c r="C67" s="38"/>
      <c r="D67" s="38"/>
      <c r="E67" s="38"/>
      <c r="F67" s="38"/>
      <c r="G67" s="38"/>
      <c r="H67" s="38"/>
      <c r="I67" s="131"/>
      <c r="J67" s="38"/>
      <c r="K67" s="38"/>
      <c r="L67" s="42"/>
    </row>
    <row r="68" s="1" customFormat="1" ht="6.96" customHeight="1">
      <c r="B68" s="56"/>
      <c r="C68" s="57"/>
      <c r="D68" s="57"/>
      <c r="E68" s="57"/>
      <c r="F68" s="57"/>
      <c r="G68" s="57"/>
      <c r="H68" s="57"/>
      <c r="I68" s="155"/>
      <c r="J68" s="57"/>
      <c r="K68" s="57"/>
      <c r="L68" s="42"/>
    </row>
    <row r="72" s="1" customFormat="1" ht="6.96" customHeight="1">
      <c r="B72" s="58"/>
      <c r="C72" s="59"/>
      <c r="D72" s="59"/>
      <c r="E72" s="59"/>
      <c r="F72" s="59"/>
      <c r="G72" s="59"/>
      <c r="H72" s="59"/>
      <c r="I72" s="158"/>
      <c r="J72" s="59"/>
      <c r="K72" s="59"/>
      <c r="L72" s="42"/>
    </row>
    <row r="73" s="1" customFormat="1" ht="24.96" customHeight="1">
      <c r="B73" s="37"/>
      <c r="C73" s="22" t="s">
        <v>118</v>
      </c>
      <c r="D73" s="38"/>
      <c r="E73" s="38"/>
      <c r="F73" s="38"/>
      <c r="G73" s="38"/>
      <c r="H73" s="38"/>
      <c r="I73" s="131"/>
      <c r="J73" s="38"/>
      <c r="K73" s="38"/>
      <c r="L73" s="42"/>
    </row>
    <row r="74" s="1" customFormat="1" ht="6.96" customHeight="1">
      <c r="B74" s="37"/>
      <c r="C74" s="38"/>
      <c r="D74" s="38"/>
      <c r="E74" s="38"/>
      <c r="F74" s="38"/>
      <c r="G74" s="38"/>
      <c r="H74" s="38"/>
      <c r="I74" s="131"/>
      <c r="J74" s="38"/>
      <c r="K74" s="38"/>
      <c r="L74" s="42"/>
    </row>
    <row r="75" s="1" customFormat="1" ht="12" customHeight="1">
      <c r="B75" s="37"/>
      <c r="C75" s="31" t="s">
        <v>16</v>
      </c>
      <c r="D75" s="38"/>
      <c r="E75" s="38"/>
      <c r="F75" s="38"/>
      <c r="G75" s="38"/>
      <c r="H75" s="38"/>
      <c r="I75" s="131"/>
      <c r="J75" s="38"/>
      <c r="K75" s="38"/>
      <c r="L75" s="42"/>
    </row>
    <row r="76" s="1" customFormat="1" ht="16.5" customHeight="1">
      <c r="B76" s="37"/>
      <c r="C76" s="38"/>
      <c r="D76" s="38"/>
      <c r="E76" s="159" t="str">
        <f>E7</f>
        <v>Kanalizace Kolín - Zibohlavy</v>
      </c>
      <c r="F76" s="31"/>
      <c r="G76" s="31"/>
      <c r="H76" s="31"/>
      <c r="I76" s="131"/>
      <c r="J76" s="38"/>
      <c r="K76" s="38"/>
      <c r="L76" s="42"/>
    </row>
    <row r="77" s="1" customFormat="1" ht="12" customHeight="1">
      <c r="B77" s="37"/>
      <c r="C77" s="31" t="s">
        <v>99</v>
      </c>
      <c r="D77" s="38"/>
      <c r="E77" s="38"/>
      <c r="F77" s="38"/>
      <c r="G77" s="38"/>
      <c r="H77" s="38"/>
      <c r="I77" s="131"/>
      <c r="J77" s="38"/>
      <c r="K77" s="38"/>
      <c r="L77" s="42"/>
    </row>
    <row r="78" s="1" customFormat="1" ht="16.5" customHeight="1">
      <c r="B78" s="37"/>
      <c r="C78" s="38"/>
      <c r="D78" s="38"/>
      <c r="E78" s="63" t="str">
        <f>E9</f>
        <v>ZobohKanalPrip - Kanalizace Kolín - Zibohlavy</v>
      </c>
      <c r="F78" s="38"/>
      <c r="G78" s="38"/>
      <c r="H78" s="38"/>
      <c r="I78" s="131"/>
      <c r="J78" s="38"/>
      <c r="K78" s="38"/>
      <c r="L78" s="42"/>
    </row>
    <row r="79" s="1" customFormat="1" ht="6.96" customHeight="1">
      <c r="B79" s="37"/>
      <c r="C79" s="38"/>
      <c r="D79" s="38"/>
      <c r="E79" s="38"/>
      <c r="F79" s="38"/>
      <c r="G79" s="38"/>
      <c r="H79" s="38"/>
      <c r="I79" s="131"/>
      <c r="J79" s="38"/>
      <c r="K79" s="38"/>
      <c r="L79" s="42"/>
    </row>
    <row r="80" s="1" customFormat="1" ht="12" customHeight="1">
      <c r="B80" s="37"/>
      <c r="C80" s="31" t="s">
        <v>21</v>
      </c>
      <c r="D80" s="38"/>
      <c r="E80" s="38"/>
      <c r="F80" s="26" t="str">
        <f>F12</f>
        <v>Zibohlavy</v>
      </c>
      <c r="G80" s="38"/>
      <c r="H80" s="38"/>
      <c r="I80" s="133" t="s">
        <v>23</v>
      </c>
      <c r="J80" s="66" t="str">
        <f>IF(J12="","",J12)</f>
        <v>8. 1. 2018</v>
      </c>
      <c r="K80" s="38"/>
      <c r="L80" s="42"/>
    </row>
    <row r="81" s="1" customFormat="1" ht="6.96" customHeight="1">
      <c r="B81" s="37"/>
      <c r="C81" s="38"/>
      <c r="D81" s="38"/>
      <c r="E81" s="38"/>
      <c r="F81" s="38"/>
      <c r="G81" s="38"/>
      <c r="H81" s="38"/>
      <c r="I81" s="131"/>
      <c r="J81" s="38"/>
      <c r="K81" s="38"/>
      <c r="L81" s="42"/>
    </row>
    <row r="82" s="1" customFormat="1" ht="13.65" customHeight="1">
      <c r="B82" s="37"/>
      <c r="C82" s="31" t="s">
        <v>25</v>
      </c>
      <c r="D82" s="38"/>
      <c r="E82" s="38"/>
      <c r="F82" s="26" t="str">
        <f>E15</f>
        <v>Město Kolín</v>
      </c>
      <c r="G82" s="38"/>
      <c r="H82" s="38"/>
      <c r="I82" s="133" t="s">
        <v>31</v>
      </c>
      <c r="J82" s="35" t="str">
        <f>E21</f>
        <v>VODOS Kolín s.r.o.</v>
      </c>
      <c r="K82" s="38"/>
      <c r="L82" s="42"/>
    </row>
    <row r="83" s="1" customFormat="1" ht="13.65" customHeight="1">
      <c r="B83" s="37"/>
      <c r="C83" s="31" t="s">
        <v>29</v>
      </c>
      <c r="D83" s="38"/>
      <c r="E83" s="38"/>
      <c r="F83" s="26" t="str">
        <f>IF(E18="","",E18)</f>
        <v>Vyplň údaj</v>
      </c>
      <c r="G83" s="38"/>
      <c r="H83" s="38"/>
      <c r="I83" s="133" t="s">
        <v>34</v>
      </c>
      <c r="J83" s="35" t="str">
        <f>E24</f>
        <v>Pešek</v>
      </c>
      <c r="K83" s="38"/>
      <c r="L83" s="42"/>
    </row>
    <row r="84" s="1" customFormat="1" ht="10.32" customHeight="1">
      <c r="B84" s="37"/>
      <c r="C84" s="38"/>
      <c r="D84" s="38"/>
      <c r="E84" s="38"/>
      <c r="F84" s="38"/>
      <c r="G84" s="38"/>
      <c r="H84" s="38"/>
      <c r="I84" s="131"/>
      <c r="J84" s="38"/>
      <c r="K84" s="38"/>
      <c r="L84" s="42"/>
    </row>
    <row r="85" s="9" customFormat="1" ht="29.28" customHeight="1">
      <c r="B85" s="179"/>
      <c r="C85" s="180" t="s">
        <v>119</v>
      </c>
      <c r="D85" s="181" t="s">
        <v>57</v>
      </c>
      <c r="E85" s="181" t="s">
        <v>53</v>
      </c>
      <c r="F85" s="181" t="s">
        <v>54</v>
      </c>
      <c r="G85" s="181" t="s">
        <v>120</v>
      </c>
      <c r="H85" s="181" t="s">
        <v>121</v>
      </c>
      <c r="I85" s="182" t="s">
        <v>122</v>
      </c>
      <c r="J85" s="183" t="s">
        <v>103</v>
      </c>
      <c r="K85" s="184" t="s">
        <v>123</v>
      </c>
      <c r="L85" s="185"/>
      <c r="M85" s="87" t="s">
        <v>1</v>
      </c>
      <c r="N85" s="88" t="s">
        <v>42</v>
      </c>
      <c r="O85" s="88" t="s">
        <v>124</v>
      </c>
      <c r="P85" s="88" t="s">
        <v>125</v>
      </c>
      <c r="Q85" s="88" t="s">
        <v>126</v>
      </c>
      <c r="R85" s="88" t="s">
        <v>127</v>
      </c>
      <c r="S85" s="88" t="s">
        <v>128</v>
      </c>
      <c r="T85" s="89" t="s">
        <v>129</v>
      </c>
    </row>
    <row r="86" s="1" customFormat="1" ht="22.8" customHeight="1">
      <c r="B86" s="37"/>
      <c r="C86" s="94" t="s">
        <v>130</v>
      </c>
      <c r="D86" s="38"/>
      <c r="E86" s="38"/>
      <c r="F86" s="38"/>
      <c r="G86" s="38"/>
      <c r="H86" s="38"/>
      <c r="I86" s="131"/>
      <c r="J86" s="186">
        <f>BK86</f>
        <v>0</v>
      </c>
      <c r="K86" s="38"/>
      <c r="L86" s="42"/>
      <c r="M86" s="90"/>
      <c r="N86" s="91"/>
      <c r="O86" s="91"/>
      <c r="P86" s="187">
        <f>P87</f>
        <v>0</v>
      </c>
      <c r="Q86" s="91"/>
      <c r="R86" s="187">
        <f>R87</f>
        <v>882.83852871000011</v>
      </c>
      <c r="S86" s="91"/>
      <c r="T86" s="188">
        <f>T87</f>
        <v>179.78166000000005</v>
      </c>
      <c r="AT86" s="16" t="s">
        <v>71</v>
      </c>
      <c r="AU86" s="16" t="s">
        <v>105</v>
      </c>
      <c r="BK86" s="189">
        <f>BK87</f>
        <v>0</v>
      </c>
    </row>
    <row r="87" s="10" customFormat="1" ht="25.92" customHeight="1">
      <c r="B87" s="190"/>
      <c r="C87" s="191"/>
      <c r="D87" s="192" t="s">
        <v>71</v>
      </c>
      <c r="E87" s="193" t="s">
        <v>131</v>
      </c>
      <c r="F87" s="193" t="s">
        <v>132</v>
      </c>
      <c r="G87" s="191"/>
      <c r="H87" s="191"/>
      <c r="I87" s="194"/>
      <c r="J87" s="195">
        <f>BK87</f>
        <v>0</v>
      </c>
      <c r="K87" s="191"/>
      <c r="L87" s="196"/>
      <c r="M87" s="197"/>
      <c r="N87" s="198"/>
      <c r="O87" s="198"/>
      <c r="P87" s="199">
        <f>P88+P285+P304+P375+P412</f>
        <v>0</v>
      </c>
      <c r="Q87" s="198"/>
      <c r="R87" s="199">
        <f>R88+R285+R304+R375+R412</f>
        <v>882.83852871000011</v>
      </c>
      <c r="S87" s="198"/>
      <c r="T87" s="200">
        <f>T88+T285+T304+T375+T412</f>
        <v>179.78166000000005</v>
      </c>
      <c r="AR87" s="201" t="s">
        <v>79</v>
      </c>
      <c r="AT87" s="202" t="s">
        <v>71</v>
      </c>
      <c r="AU87" s="202" t="s">
        <v>72</v>
      </c>
      <c r="AY87" s="201" t="s">
        <v>133</v>
      </c>
      <c r="BK87" s="203">
        <f>BK88+BK285+BK304+BK375+BK412</f>
        <v>0</v>
      </c>
    </row>
    <row r="88" s="10" customFormat="1" ht="22.8" customHeight="1">
      <c r="B88" s="190"/>
      <c r="C88" s="191"/>
      <c r="D88" s="192" t="s">
        <v>71</v>
      </c>
      <c r="E88" s="204" t="s">
        <v>79</v>
      </c>
      <c r="F88" s="204" t="s">
        <v>134</v>
      </c>
      <c r="G88" s="191"/>
      <c r="H88" s="191"/>
      <c r="I88" s="194"/>
      <c r="J88" s="205">
        <f>BK88</f>
        <v>0</v>
      </c>
      <c r="K88" s="191"/>
      <c r="L88" s="196"/>
      <c r="M88" s="197"/>
      <c r="N88" s="198"/>
      <c r="O88" s="198"/>
      <c r="P88" s="199">
        <f>SUM(P89:P284)</f>
        <v>0</v>
      </c>
      <c r="Q88" s="198"/>
      <c r="R88" s="199">
        <f>SUM(R89:R284)</f>
        <v>651.94233455000006</v>
      </c>
      <c r="S88" s="198"/>
      <c r="T88" s="200">
        <f>SUM(T89:T284)</f>
        <v>179.78166000000005</v>
      </c>
      <c r="AR88" s="201" t="s">
        <v>79</v>
      </c>
      <c r="AT88" s="202" t="s">
        <v>71</v>
      </c>
      <c r="AU88" s="202" t="s">
        <v>79</v>
      </c>
      <c r="AY88" s="201" t="s">
        <v>133</v>
      </c>
      <c r="BK88" s="203">
        <f>SUM(BK89:BK284)</f>
        <v>0</v>
      </c>
    </row>
    <row r="89" s="1" customFormat="1" ht="16.5" customHeight="1">
      <c r="B89" s="37"/>
      <c r="C89" s="206" t="s">
        <v>79</v>
      </c>
      <c r="D89" s="206" t="s">
        <v>135</v>
      </c>
      <c r="E89" s="207" t="s">
        <v>1556</v>
      </c>
      <c r="F89" s="208" t="s">
        <v>1557</v>
      </c>
      <c r="G89" s="209" t="s">
        <v>138</v>
      </c>
      <c r="H89" s="210">
        <v>5.7599999999999998</v>
      </c>
      <c r="I89" s="211"/>
      <c r="J89" s="212">
        <f>ROUND(I89*H89,2)</f>
        <v>0</v>
      </c>
      <c r="K89" s="208" t="s">
        <v>139</v>
      </c>
      <c r="L89" s="42"/>
      <c r="M89" s="213" t="s">
        <v>1</v>
      </c>
      <c r="N89" s="214" t="s">
        <v>43</v>
      </c>
      <c r="O89" s="78"/>
      <c r="P89" s="215">
        <f>O89*H89</f>
        <v>0</v>
      </c>
      <c r="Q89" s="215">
        <v>0</v>
      </c>
      <c r="R89" s="215">
        <f>Q89*H89</f>
        <v>0</v>
      </c>
      <c r="S89" s="215">
        <v>0.255</v>
      </c>
      <c r="T89" s="216">
        <f>S89*H89</f>
        <v>1.4687999999999999</v>
      </c>
      <c r="AR89" s="16" t="s">
        <v>140</v>
      </c>
      <c r="AT89" s="16" t="s">
        <v>135</v>
      </c>
      <c r="AU89" s="16" t="s">
        <v>81</v>
      </c>
      <c r="AY89" s="16" t="s">
        <v>133</v>
      </c>
      <c r="BE89" s="217">
        <f>IF(N89="základní",J89,0)</f>
        <v>0</v>
      </c>
      <c r="BF89" s="217">
        <f>IF(N89="snížená",J89,0)</f>
        <v>0</v>
      </c>
      <c r="BG89" s="217">
        <f>IF(N89="zákl. přenesená",J89,0)</f>
        <v>0</v>
      </c>
      <c r="BH89" s="217">
        <f>IF(N89="sníž. přenesená",J89,0)</f>
        <v>0</v>
      </c>
      <c r="BI89" s="217">
        <f>IF(N89="nulová",J89,0)</f>
        <v>0</v>
      </c>
      <c r="BJ89" s="16" t="s">
        <v>79</v>
      </c>
      <c r="BK89" s="217">
        <f>ROUND(I89*H89,2)</f>
        <v>0</v>
      </c>
      <c r="BL89" s="16" t="s">
        <v>140</v>
      </c>
      <c r="BM89" s="16" t="s">
        <v>1558</v>
      </c>
    </row>
    <row r="90" s="1" customFormat="1">
      <c r="B90" s="37"/>
      <c r="C90" s="38"/>
      <c r="D90" s="218" t="s">
        <v>142</v>
      </c>
      <c r="E90" s="38"/>
      <c r="F90" s="219" t="s">
        <v>1557</v>
      </c>
      <c r="G90" s="38"/>
      <c r="H90" s="38"/>
      <c r="I90" s="131"/>
      <c r="J90" s="38"/>
      <c r="K90" s="38"/>
      <c r="L90" s="42"/>
      <c r="M90" s="220"/>
      <c r="N90" s="78"/>
      <c r="O90" s="78"/>
      <c r="P90" s="78"/>
      <c r="Q90" s="78"/>
      <c r="R90" s="78"/>
      <c r="S90" s="78"/>
      <c r="T90" s="79"/>
      <c r="AT90" s="16" t="s">
        <v>142</v>
      </c>
      <c r="AU90" s="16" t="s">
        <v>81</v>
      </c>
    </row>
    <row r="91" s="11" customFormat="1">
      <c r="B91" s="221"/>
      <c r="C91" s="222"/>
      <c r="D91" s="218" t="s">
        <v>144</v>
      </c>
      <c r="E91" s="223" t="s">
        <v>1</v>
      </c>
      <c r="F91" s="224" t="s">
        <v>1559</v>
      </c>
      <c r="G91" s="222"/>
      <c r="H91" s="223" t="s">
        <v>1</v>
      </c>
      <c r="I91" s="225"/>
      <c r="J91" s="222"/>
      <c r="K91" s="222"/>
      <c r="L91" s="226"/>
      <c r="M91" s="227"/>
      <c r="N91" s="228"/>
      <c r="O91" s="228"/>
      <c r="P91" s="228"/>
      <c r="Q91" s="228"/>
      <c r="R91" s="228"/>
      <c r="S91" s="228"/>
      <c r="T91" s="229"/>
      <c r="AT91" s="230" t="s">
        <v>144</v>
      </c>
      <c r="AU91" s="230" t="s">
        <v>81</v>
      </c>
      <c r="AV91" s="11" t="s">
        <v>79</v>
      </c>
      <c r="AW91" s="11" t="s">
        <v>33</v>
      </c>
      <c r="AX91" s="11" t="s">
        <v>72</v>
      </c>
      <c r="AY91" s="230" t="s">
        <v>133</v>
      </c>
    </row>
    <row r="92" s="12" customFormat="1">
      <c r="B92" s="231"/>
      <c r="C92" s="232"/>
      <c r="D92" s="218" t="s">
        <v>144</v>
      </c>
      <c r="E92" s="233" t="s">
        <v>1</v>
      </c>
      <c r="F92" s="234" t="s">
        <v>1560</v>
      </c>
      <c r="G92" s="232"/>
      <c r="H92" s="235">
        <v>5.7599999999999998</v>
      </c>
      <c r="I92" s="236"/>
      <c r="J92" s="232"/>
      <c r="K92" s="232"/>
      <c r="L92" s="237"/>
      <c r="M92" s="238"/>
      <c r="N92" s="239"/>
      <c r="O92" s="239"/>
      <c r="P92" s="239"/>
      <c r="Q92" s="239"/>
      <c r="R92" s="239"/>
      <c r="S92" s="239"/>
      <c r="T92" s="240"/>
      <c r="AT92" s="241" t="s">
        <v>144</v>
      </c>
      <c r="AU92" s="241" t="s">
        <v>81</v>
      </c>
      <c r="AV92" s="12" t="s">
        <v>81</v>
      </c>
      <c r="AW92" s="12" t="s">
        <v>33</v>
      </c>
      <c r="AX92" s="12" t="s">
        <v>79</v>
      </c>
      <c r="AY92" s="241" t="s">
        <v>133</v>
      </c>
    </row>
    <row r="93" s="1" customFormat="1" ht="16.5" customHeight="1">
      <c r="B93" s="37"/>
      <c r="C93" s="206" t="s">
        <v>81</v>
      </c>
      <c r="D93" s="206" t="s">
        <v>135</v>
      </c>
      <c r="E93" s="207" t="s">
        <v>1561</v>
      </c>
      <c r="F93" s="208" t="s">
        <v>1562</v>
      </c>
      <c r="G93" s="209" t="s">
        <v>138</v>
      </c>
      <c r="H93" s="210">
        <v>16.879999999999999</v>
      </c>
      <c r="I93" s="211"/>
      <c r="J93" s="212">
        <f>ROUND(I93*H93,2)</f>
        <v>0</v>
      </c>
      <c r="K93" s="208" t="s">
        <v>139</v>
      </c>
      <c r="L93" s="42"/>
      <c r="M93" s="213" t="s">
        <v>1</v>
      </c>
      <c r="N93" s="214" t="s">
        <v>43</v>
      </c>
      <c r="O93" s="78"/>
      <c r="P93" s="215">
        <f>O93*H93</f>
        <v>0</v>
      </c>
      <c r="Q93" s="215">
        <v>0</v>
      </c>
      <c r="R93" s="215">
        <f>Q93*H93</f>
        <v>0</v>
      </c>
      <c r="S93" s="215">
        <v>0.26000000000000001</v>
      </c>
      <c r="T93" s="216">
        <f>S93*H93</f>
        <v>4.3887999999999998</v>
      </c>
      <c r="AR93" s="16" t="s">
        <v>140</v>
      </c>
      <c r="AT93" s="16" t="s">
        <v>135</v>
      </c>
      <c r="AU93" s="16" t="s">
        <v>81</v>
      </c>
      <c r="AY93" s="16" t="s">
        <v>133</v>
      </c>
      <c r="BE93" s="217">
        <f>IF(N93="základní",J93,0)</f>
        <v>0</v>
      </c>
      <c r="BF93" s="217">
        <f>IF(N93="snížená",J93,0)</f>
        <v>0</v>
      </c>
      <c r="BG93" s="217">
        <f>IF(N93="zákl. přenesená",J93,0)</f>
        <v>0</v>
      </c>
      <c r="BH93" s="217">
        <f>IF(N93="sníž. přenesená",J93,0)</f>
        <v>0</v>
      </c>
      <c r="BI93" s="217">
        <f>IF(N93="nulová",J93,0)</f>
        <v>0</v>
      </c>
      <c r="BJ93" s="16" t="s">
        <v>79</v>
      </c>
      <c r="BK93" s="217">
        <f>ROUND(I93*H93,2)</f>
        <v>0</v>
      </c>
      <c r="BL93" s="16" t="s">
        <v>140</v>
      </c>
      <c r="BM93" s="16" t="s">
        <v>1563</v>
      </c>
    </row>
    <row r="94" s="1" customFormat="1">
      <c r="B94" s="37"/>
      <c r="C94" s="38"/>
      <c r="D94" s="218" t="s">
        <v>142</v>
      </c>
      <c r="E94" s="38"/>
      <c r="F94" s="219" t="s">
        <v>1564</v>
      </c>
      <c r="G94" s="38"/>
      <c r="H94" s="38"/>
      <c r="I94" s="131"/>
      <c r="J94" s="38"/>
      <c r="K94" s="38"/>
      <c r="L94" s="42"/>
      <c r="M94" s="220"/>
      <c r="N94" s="78"/>
      <c r="O94" s="78"/>
      <c r="P94" s="78"/>
      <c r="Q94" s="78"/>
      <c r="R94" s="78"/>
      <c r="S94" s="78"/>
      <c r="T94" s="79"/>
      <c r="AT94" s="16" t="s">
        <v>142</v>
      </c>
      <c r="AU94" s="16" t="s">
        <v>81</v>
      </c>
    </row>
    <row r="95" s="11" customFormat="1">
      <c r="B95" s="221"/>
      <c r="C95" s="222"/>
      <c r="D95" s="218" t="s">
        <v>144</v>
      </c>
      <c r="E95" s="223" t="s">
        <v>1</v>
      </c>
      <c r="F95" s="224" t="s">
        <v>1565</v>
      </c>
      <c r="G95" s="222"/>
      <c r="H95" s="223" t="s">
        <v>1</v>
      </c>
      <c r="I95" s="225"/>
      <c r="J95" s="222"/>
      <c r="K95" s="222"/>
      <c r="L95" s="226"/>
      <c r="M95" s="227"/>
      <c r="N95" s="228"/>
      <c r="O95" s="228"/>
      <c r="P95" s="228"/>
      <c r="Q95" s="228"/>
      <c r="R95" s="228"/>
      <c r="S95" s="228"/>
      <c r="T95" s="229"/>
      <c r="AT95" s="230" t="s">
        <v>144</v>
      </c>
      <c r="AU95" s="230" t="s">
        <v>81</v>
      </c>
      <c r="AV95" s="11" t="s">
        <v>79</v>
      </c>
      <c r="AW95" s="11" t="s">
        <v>33</v>
      </c>
      <c r="AX95" s="11" t="s">
        <v>72</v>
      </c>
      <c r="AY95" s="230" t="s">
        <v>133</v>
      </c>
    </row>
    <row r="96" s="12" customFormat="1">
      <c r="B96" s="231"/>
      <c r="C96" s="232"/>
      <c r="D96" s="218" t="s">
        <v>144</v>
      </c>
      <c r="E96" s="233" t="s">
        <v>1</v>
      </c>
      <c r="F96" s="234" t="s">
        <v>1566</v>
      </c>
      <c r="G96" s="232"/>
      <c r="H96" s="235">
        <v>16.879999999999999</v>
      </c>
      <c r="I96" s="236"/>
      <c r="J96" s="232"/>
      <c r="K96" s="232"/>
      <c r="L96" s="237"/>
      <c r="M96" s="238"/>
      <c r="N96" s="239"/>
      <c r="O96" s="239"/>
      <c r="P96" s="239"/>
      <c r="Q96" s="239"/>
      <c r="R96" s="239"/>
      <c r="S96" s="239"/>
      <c r="T96" s="240"/>
      <c r="AT96" s="241" t="s">
        <v>144</v>
      </c>
      <c r="AU96" s="241" t="s">
        <v>81</v>
      </c>
      <c r="AV96" s="12" t="s">
        <v>81</v>
      </c>
      <c r="AW96" s="12" t="s">
        <v>33</v>
      </c>
      <c r="AX96" s="12" t="s">
        <v>72</v>
      </c>
      <c r="AY96" s="241" t="s">
        <v>133</v>
      </c>
    </row>
    <row r="97" s="13" customFormat="1">
      <c r="B97" s="242"/>
      <c r="C97" s="243"/>
      <c r="D97" s="218" t="s">
        <v>144</v>
      </c>
      <c r="E97" s="244" t="s">
        <v>1</v>
      </c>
      <c r="F97" s="245" t="s">
        <v>149</v>
      </c>
      <c r="G97" s="243"/>
      <c r="H97" s="246">
        <v>16.879999999999999</v>
      </c>
      <c r="I97" s="247"/>
      <c r="J97" s="243"/>
      <c r="K97" s="243"/>
      <c r="L97" s="248"/>
      <c r="M97" s="249"/>
      <c r="N97" s="250"/>
      <c r="O97" s="250"/>
      <c r="P97" s="250"/>
      <c r="Q97" s="250"/>
      <c r="R97" s="250"/>
      <c r="S97" s="250"/>
      <c r="T97" s="251"/>
      <c r="AT97" s="252" t="s">
        <v>144</v>
      </c>
      <c r="AU97" s="252" t="s">
        <v>81</v>
      </c>
      <c r="AV97" s="13" t="s">
        <v>140</v>
      </c>
      <c r="AW97" s="13" t="s">
        <v>33</v>
      </c>
      <c r="AX97" s="13" t="s">
        <v>79</v>
      </c>
      <c r="AY97" s="252" t="s">
        <v>133</v>
      </c>
    </row>
    <row r="98" s="1" customFormat="1" ht="16.5" customHeight="1">
      <c r="B98" s="37"/>
      <c r="C98" s="206" t="s">
        <v>156</v>
      </c>
      <c r="D98" s="206" t="s">
        <v>135</v>
      </c>
      <c r="E98" s="207" t="s">
        <v>1567</v>
      </c>
      <c r="F98" s="208" t="s">
        <v>1568</v>
      </c>
      <c r="G98" s="209" t="s">
        <v>138</v>
      </c>
      <c r="H98" s="210">
        <v>47.280000000000001</v>
      </c>
      <c r="I98" s="211"/>
      <c r="J98" s="212">
        <f>ROUND(I98*H98,2)</f>
        <v>0</v>
      </c>
      <c r="K98" s="208" t="s">
        <v>139</v>
      </c>
      <c r="L98" s="42"/>
      <c r="M98" s="213" t="s">
        <v>1</v>
      </c>
      <c r="N98" s="214" t="s">
        <v>43</v>
      </c>
      <c r="O98" s="78"/>
      <c r="P98" s="215">
        <f>O98*H98</f>
        <v>0</v>
      </c>
      <c r="Q98" s="215">
        <v>0</v>
      </c>
      <c r="R98" s="215">
        <f>Q98*H98</f>
        <v>0</v>
      </c>
      <c r="S98" s="215">
        <v>0.625</v>
      </c>
      <c r="T98" s="216">
        <f>S98*H98</f>
        <v>29.550000000000001</v>
      </c>
      <c r="AR98" s="16" t="s">
        <v>140</v>
      </c>
      <c r="AT98" s="16" t="s">
        <v>135</v>
      </c>
      <c r="AU98" s="16" t="s">
        <v>81</v>
      </c>
      <c r="AY98" s="16" t="s">
        <v>133</v>
      </c>
      <c r="BE98" s="217">
        <f>IF(N98="základní",J98,0)</f>
        <v>0</v>
      </c>
      <c r="BF98" s="217">
        <f>IF(N98="snížená",J98,0)</f>
        <v>0</v>
      </c>
      <c r="BG98" s="217">
        <f>IF(N98="zákl. přenesená",J98,0)</f>
        <v>0</v>
      </c>
      <c r="BH98" s="217">
        <f>IF(N98="sníž. přenesená",J98,0)</f>
        <v>0</v>
      </c>
      <c r="BI98" s="217">
        <f>IF(N98="nulová",J98,0)</f>
        <v>0</v>
      </c>
      <c r="BJ98" s="16" t="s">
        <v>79</v>
      </c>
      <c r="BK98" s="217">
        <f>ROUND(I98*H98,2)</f>
        <v>0</v>
      </c>
      <c r="BL98" s="16" t="s">
        <v>140</v>
      </c>
      <c r="BM98" s="16" t="s">
        <v>1569</v>
      </c>
    </row>
    <row r="99" s="1" customFormat="1">
      <c r="B99" s="37"/>
      <c r="C99" s="38"/>
      <c r="D99" s="218" t="s">
        <v>142</v>
      </c>
      <c r="E99" s="38"/>
      <c r="F99" s="219" t="s">
        <v>1570</v>
      </c>
      <c r="G99" s="38"/>
      <c r="H99" s="38"/>
      <c r="I99" s="131"/>
      <c r="J99" s="38"/>
      <c r="K99" s="38"/>
      <c r="L99" s="42"/>
      <c r="M99" s="220"/>
      <c r="N99" s="78"/>
      <c r="O99" s="78"/>
      <c r="P99" s="78"/>
      <c r="Q99" s="78"/>
      <c r="R99" s="78"/>
      <c r="S99" s="78"/>
      <c r="T99" s="79"/>
      <c r="AT99" s="16" t="s">
        <v>142</v>
      </c>
      <c r="AU99" s="16" t="s">
        <v>81</v>
      </c>
    </row>
    <row r="100" s="11" customFormat="1">
      <c r="B100" s="221"/>
      <c r="C100" s="222"/>
      <c r="D100" s="218" t="s">
        <v>144</v>
      </c>
      <c r="E100" s="223" t="s">
        <v>1</v>
      </c>
      <c r="F100" s="224" t="s">
        <v>176</v>
      </c>
      <c r="G100" s="222"/>
      <c r="H100" s="223" t="s">
        <v>1</v>
      </c>
      <c r="I100" s="225"/>
      <c r="J100" s="222"/>
      <c r="K100" s="222"/>
      <c r="L100" s="226"/>
      <c r="M100" s="227"/>
      <c r="N100" s="228"/>
      <c r="O100" s="228"/>
      <c r="P100" s="228"/>
      <c r="Q100" s="228"/>
      <c r="R100" s="228"/>
      <c r="S100" s="228"/>
      <c r="T100" s="229"/>
      <c r="AT100" s="230" t="s">
        <v>144</v>
      </c>
      <c r="AU100" s="230" t="s">
        <v>81</v>
      </c>
      <c r="AV100" s="11" t="s">
        <v>79</v>
      </c>
      <c r="AW100" s="11" t="s">
        <v>33</v>
      </c>
      <c r="AX100" s="11" t="s">
        <v>72</v>
      </c>
      <c r="AY100" s="230" t="s">
        <v>133</v>
      </c>
    </row>
    <row r="101" s="11" customFormat="1">
      <c r="B101" s="221"/>
      <c r="C101" s="222"/>
      <c r="D101" s="218" t="s">
        <v>144</v>
      </c>
      <c r="E101" s="223" t="s">
        <v>1</v>
      </c>
      <c r="F101" s="224" t="s">
        <v>170</v>
      </c>
      <c r="G101" s="222"/>
      <c r="H101" s="223" t="s">
        <v>1</v>
      </c>
      <c r="I101" s="225"/>
      <c r="J101" s="222"/>
      <c r="K101" s="222"/>
      <c r="L101" s="226"/>
      <c r="M101" s="227"/>
      <c r="N101" s="228"/>
      <c r="O101" s="228"/>
      <c r="P101" s="228"/>
      <c r="Q101" s="228"/>
      <c r="R101" s="228"/>
      <c r="S101" s="228"/>
      <c r="T101" s="229"/>
      <c r="AT101" s="230" t="s">
        <v>144</v>
      </c>
      <c r="AU101" s="230" t="s">
        <v>81</v>
      </c>
      <c r="AV101" s="11" t="s">
        <v>79</v>
      </c>
      <c r="AW101" s="11" t="s">
        <v>33</v>
      </c>
      <c r="AX101" s="11" t="s">
        <v>72</v>
      </c>
      <c r="AY101" s="230" t="s">
        <v>133</v>
      </c>
    </row>
    <row r="102" s="12" customFormat="1">
      <c r="B102" s="231"/>
      <c r="C102" s="232"/>
      <c r="D102" s="218" t="s">
        <v>144</v>
      </c>
      <c r="E102" s="233" t="s">
        <v>1</v>
      </c>
      <c r="F102" s="234" t="s">
        <v>1571</v>
      </c>
      <c r="G102" s="232"/>
      <c r="H102" s="235">
        <v>47.280000000000001</v>
      </c>
      <c r="I102" s="236"/>
      <c r="J102" s="232"/>
      <c r="K102" s="232"/>
      <c r="L102" s="237"/>
      <c r="M102" s="238"/>
      <c r="N102" s="239"/>
      <c r="O102" s="239"/>
      <c r="P102" s="239"/>
      <c r="Q102" s="239"/>
      <c r="R102" s="239"/>
      <c r="S102" s="239"/>
      <c r="T102" s="240"/>
      <c r="AT102" s="241" t="s">
        <v>144</v>
      </c>
      <c r="AU102" s="241" t="s">
        <v>81</v>
      </c>
      <c r="AV102" s="12" t="s">
        <v>81</v>
      </c>
      <c r="AW102" s="12" t="s">
        <v>33</v>
      </c>
      <c r="AX102" s="12" t="s">
        <v>72</v>
      </c>
      <c r="AY102" s="241" t="s">
        <v>133</v>
      </c>
    </row>
    <row r="103" s="13" customFormat="1">
      <c r="B103" s="242"/>
      <c r="C103" s="243"/>
      <c r="D103" s="218" t="s">
        <v>144</v>
      </c>
      <c r="E103" s="244" t="s">
        <v>1</v>
      </c>
      <c r="F103" s="245" t="s">
        <v>149</v>
      </c>
      <c r="G103" s="243"/>
      <c r="H103" s="246">
        <v>47.280000000000001</v>
      </c>
      <c r="I103" s="247"/>
      <c r="J103" s="243"/>
      <c r="K103" s="243"/>
      <c r="L103" s="248"/>
      <c r="M103" s="249"/>
      <c r="N103" s="250"/>
      <c r="O103" s="250"/>
      <c r="P103" s="250"/>
      <c r="Q103" s="250"/>
      <c r="R103" s="250"/>
      <c r="S103" s="250"/>
      <c r="T103" s="251"/>
      <c r="AT103" s="252" t="s">
        <v>144</v>
      </c>
      <c r="AU103" s="252" t="s">
        <v>81</v>
      </c>
      <c r="AV103" s="13" t="s">
        <v>140</v>
      </c>
      <c r="AW103" s="13" t="s">
        <v>33</v>
      </c>
      <c r="AX103" s="13" t="s">
        <v>79</v>
      </c>
      <c r="AY103" s="252" t="s">
        <v>133</v>
      </c>
    </row>
    <row r="104" s="1" customFormat="1" ht="16.5" customHeight="1">
      <c r="B104" s="37"/>
      <c r="C104" s="206" t="s">
        <v>140</v>
      </c>
      <c r="D104" s="206" t="s">
        <v>135</v>
      </c>
      <c r="E104" s="207" t="s">
        <v>1249</v>
      </c>
      <c r="F104" s="208" t="s">
        <v>1250</v>
      </c>
      <c r="G104" s="209" t="s">
        <v>138</v>
      </c>
      <c r="H104" s="210">
        <v>47.280000000000001</v>
      </c>
      <c r="I104" s="211"/>
      <c r="J104" s="212">
        <f>ROUND(I104*H104,2)</f>
        <v>0</v>
      </c>
      <c r="K104" s="208" t="s">
        <v>139</v>
      </c>
      <c r="L104" s="42"/>
      <c r="M104" s="213" t="s">
        <v>1</v>
      </c>
      <c r="N104" s="214" t="s">
        <v>43</v>
      </c>
      <c r="O104" s="78"/>
      <c r="P104" s="215">
        <f>O104*H104</f>
        <v>0</v>
      </c>
      <c r="Q104" s="215">
        <v>0</v>
      </c>
      <c r="R104" s="215">
        <f>Q104*H104</f>
        <v>0</v>
      </c>
      <c r="S104" s="215">
        <v>0.22</v>
      </c>
      <c r="T104" s="216">
        <f>S104*H104</f>
        <v>10.4016</v>
      </c>
      <c r="AR104" s="16" t="s">
        <v>140</v>
      </c>
      <c r="AT104" s="16" t="s">
        <v>135</v>
      </c>
      <c r="AU104" s="16" t="s">
        <v>81</v>
      </c>
      <c r="AY104" s="16" t="s">
        <v>133</v>
      </c>
      <c r="BE104" s="217">
        <f>IF(N104="základní",J104,0)</f>
        <v>0</v>
      </c>
      <c r="BF104" s="217">
        <f>IF(N104="snížená",J104,0)</f>
        <v>0</v>
      </c>
      <c r="BG104" s="217">
        <f>IF(N104="zákl. přenesená",J104,0)</f>
        <v>0</v>
      </c>
      <c r="BH104" s="217">
        <f>IF(N104="sníž. přenesená",J104,0)</f>
        <v>0</v>
      </c>
      <c r="BI104" s="217">
        <f>IF(N104="nulová",J104,0)</f>
        <v>0</v>
      </c>
      <c r="BJ104" s="16" t="s">
        <v>79</v>
      </c>
      <c r="BK104" s="217">
        <f>ROUND(I104*H104,2)</f>
        <v>0</v>
      </c>
      <c r="BL104" s="16" t="s">
        <v>140</v>
      </c>
      <c r="BM104" s="16" t="s">
        <v>1572</v>
      </c>
    </row>
    <row r="105" s="1" customFormat="1">
      <c r="B105" s="37"/>
      <c r="C105" s="38"/>
      <c r="D105" s="218" t="s">
        <v>142</v>
      </c>
      <c r="E105" s="38"/>
      <c r="F105" s="219" t="s">
        <v>1252</v>
      </c>
      <c r="G105" s="38"/>
      <c r="H105" s="38"/>
      <c r="I105" s="131"/>
      <c r="J105" s="38"/>
      <c r="K105" s="38"/>
      <c r="L105" s="42"/>
      <c r="M105" s="220"/>
      <c r="N105" s="78"/>
      <c r="O105" s="78"/>
      <c r="P105" s="78"/>
      <c r="Q105" s="78"/>
      <c r="R105" s="78"/>
      <c r="S105" s="78"/>
      <c r="T105" s="79"/>
      <c r="AT105" s="16" t="s">
        <v>142</v>
      </c>
      <c r="AU105" s="16" t="s">
        <v>81</v>
      </c>
    </row>
    <row r="106" s="11" customFormat="1">
      <c r="B106" s="221"/>
      <c r="C106" s="222"/>
      <c r="D106" s="218" t="s">
        <v>144</v>
      </c>
      <c r="E106" s="223" t="s">
        <v>1</v>
      </c>
      <c r="F106" s="224" t="s">
        <v>176</v>
      </c>
      <c r="G106" s="222"/>
      <c r="H106" s="223" t="s">
        <v>1</v>
      </c>
      <c r="I106" s="225"/>
      <c r="J106" s="222"/>
      <c r="K106" s="222"/>
      <c r="L106" s="226"/>
      <c r="M106" s="227"/>
      <c r="N106" s="228"/>
      <c r="O106" s="228"/>
      <c r="P106" s="228"/>
      <c r="Q106" s="228"/>
      <c r="R106" s="228"/>
      <c r="S106" s="228"/>
      <c r="T106" s="229"/>
      <c r="AT106" s="230" t="s">
        <v>144</v>
      </c>
      <c r="AU106" s="230" t="s">
        <v>81</v>
      </c>
      <c r="AV106" s="11" t="s">
        <v>79</v>
      </c>
      <c r="AW106" s="11" t="s">
        <v>33</v>
      </c>
      <c r="AX106" s="11" t="s">
        <v>72</v>
      </c>
      <c r="AY106" s="230" t="s">
        <v>133</v>
      </c>
    </row>
    <row r="107" s="11" customFormat="1">
      <c r="B107" s="221"/>
      <c r="C107" s="222"/>
      <c r="D107" s="218" t="s">
        <v>144</v>
      </c>
      <c r="E107" s="223" t="s">
        <v>1</v>
      </c>
      <c r="F107" s="224" t="s">
        <v>170</v>
      </c>
      <c r="G107" s="222"/>
      <c r="H107" s="223" t="s">
        <v>1</v>
      </c>
      <c r="I107" s="225"/>
      <c r="J107" s="222"/>
      <c r="K107" s="222"/>
      <c r="L107" s="226"/>
      <c r="M107" s="227"/>
      <c r="N107" s="228"/>
      <c r="O107" s="228"/>
      <c r="P107" s="228"/>
      <c r="Q107" s="228"/>
      <c r="R107" s="228"/>
      <c r="S107" s="228"/>
      <c r="T107" s="229"/>
      <c r="AT107" s="230" t="s">
        <v>144</v>
      </c>
      <c r="AU107" s="230" t="s">
        <v>81</v>
      </c>
      <c r="AV107" s="11" t="s">
        <v>79</v>
      </c>
      <c r="AW107" s="11" t="s">
        <v>33</v>
      </c>
      <c r="AX107" s="11" t="s">
        <v>72</v>
      </c>
      <c r="AY107" s="230" t="s">
        <v>133</v>
      </c>
    </row>
    <row r="108" s="12" customFormat="1">
      <c r="B108" s="231"/>
      <c r="C108" s="232"/>
      <c r="D108" s="218" t="s">
        <v>144</v>
      </c>
      <c r="E108" s="233" t="s">
        <v>1</v>
      </c>
      <c r="F108" s="234" t="s">
        <v>1571</v>
      </c>
      <c r="G108" s="232"/>
      <c r="H108" s="235">
        <v>47.280000000000001</v>
      </c>
      <c r="I108" s="236"/>
      <c r="J108" s="232"/>
      <c r="K108" s="232"/>
      <c r="L108" s="237"/>
      <c r="M108" s="238"/>
      <c r="N108" s="239"/>
      <c r="O108" s="239"/>
      <c r="P108" s="239"/>
      <c r="Q108" s="239"/>
      <c r="R108" s="239"/>
      <c r="S108" s="239"/>
      <c r="T108" s="240"/>
      <c r="AT108" s="241" t="s">
        <v>144</v>
      </c>
      <c r="AU108" s="241" t="s">
        <v>81</v>
      </c>
      <c r="AV108" s="12" t="s">
        <v>81</v>
      </c>
      <c r="AW108" s="12" t="s">
        <v>33</v>
      </c>
      <c r="AX108" s="12" t="s">
        <v>72</v>
      </c>
      <c r="AY108" s="241" t="s">
        <v>133</v>
      </c>
    </row>
    <row r="109" s="13" customFormat="1">
      <c r="B109" s="242"/>
      <c r="C109" s="243"/>
      <c r="D109" s="218" t="s">
        <v>144</v>
      </c>
      <c r="E109" s="244" t="s">
        <v>1</v>
      </c>
      <c r="F109" s="245" t="s">
        <v>149</v>
      </c>
      <c r="G109" s="243"/>
      <c r="H109" s="246">
        <v>47.280000000000001</v>
      </c>
      <c r="I109" s="247"/>
      <c r="J109" s="243"/>
      <c r="K109" s="243"/>
      <c r="L109" s="248"/>
      <c r="M109" s="249"/>
      <c r="N109" s="250"/>
      <c r="O109" s="250"/>
      <c r="P109" s="250"/>
      <c r="Q109" s="250"/>
      <c r="R109" s="250"/>
      <c r="S109" s="250"/>
      <c r="T109" s="251"/>
      <c r="AT109" s="252" t="s">
        <v>144</v>
      </c>
      <c r="AU109" s="252" t="s">
        <v>81</v>
      </c>
      <c r="AV109" s="13" t="s">
        <v>140</v>
      </c>
      <c r="AW109" s="13" t="s">
        <v>33</v>
      </c>
      <c r="AX109" s="13" t="s">
        <v>79</v>
      </c>
      <c r="AY109" s="252" t="s">
        <v>133</v>
      </c>
    </row>
    <row r="110" s="1" customFormat="1" ht="16.5" customHeight="1">
      <c r="B110" s="37"/>
      <c r="C110" s="206" t="s">
        <v>172</v>
      </c>
      <c r="D110" s="206" t="s">
        <v>135</v>
      </c>
      <c r="E110" s="207" t="s">
        <v>1573</v>
      </c>
      <c r="F110" s="208" t="s">
        <v>1574</v>
      </c>
      <c r="G110" s="209" t="s">
        <v>138</v>
      </c>
      <c r="H110" s="210">
        <v>111.76000000000001</v>
      </c>
      <c r="I110" s="211"/>
      <c r="J110" s="212">
        <f>ROUND(I110*H110,2)</f>
        <v>0</v>
      </c>
      <c r="K110" s="208" t="s">
        <v>139</v>
      </c>
      <c r="L110" s="42"/>
      <c r="M110" s="213" t="s">
        <v>1</v>
      </c>
      <c r="N110" s="214" t="s">
        <v>43</v>
      </c>
      <c r="O110" s="78"/>
      <c r="P110" s="215">
        <f>O110*H110</f>
        <v>0</v>
      </c>
      <c r="Q110" s="215">
        <v>0</v>
      </c>
      <c r="R110" s="215">
        <f>Q110*H110</f>
        <v>0</v>
      </c>
      <c r="S110" s="215">
        <v>0.44</v>
      </c>
      <c r="T110" s="216">
        <f>S110*H110</f>
        <v>49.174400000000006</v>
      </c>
      <c r="AR110" s="16" t="s">
        <v>140</v>
      </c>
      <c r="AT110" s="16" t="s">
        <v>135</v>
      </c>
      <c r="AU110" s="16" t="s">
        <v>81</v>
      </c>
      <c r="AY110" s="16" t="s">
        <v>133</v>
      </c>
      <c r="BE110" s="217">
        <f>IF(N110="základní",J110,0)</f>
        <v>0</v>
      </c>
      <c r="BF110" s="217">
        <f>IF(N110="snížená",J110,0)</f>
        <v>0</v>
      </c>
      <c r="BG110" s="217">
        <f>IF(N110="zákl. přenesená",J110,0)</f>
        <v>0</v>
      </c>
      <c r="BH110" s="217">
        <f>IF(N110="sníž. přenesená",J110,0)</f>
        <v>0</v>
      </c>
      <c r="BI110" s="217">
        <f>IF(N110="nulová",J110,0)</f>
        <v>0</v>
      </c>
      <c r="BJ110" s="16" t="s">
        <v>79</v>
      </c>
      <c r="BK110" s="217">
        <f>ROUND(I110*H110,2)</f>
        <v>0</v>
      </c>
      <c r="BL110" s="16" t="s">
        <v>140</v>
      </c>
      <c r="BM110" s="16" t="s">
        <v>1575</v>
      </c>
    </row>
    <row r="111" s="1" customFormat="1">
      <c r="B111" s="37"/>
      <c r="C111" s="38"/>
      <c r="D111" s="218" t="s">
        <v>142</v>
      </c>
      <c r="E111" s="38"/>
      <c r="F111" s="219" t="s">
        <v>1576</v>
      </c>
      <c r="G111" s="38"/>
      <c r="H111" s="38"/>
      <c r="I111" s="131"/>
      <c r="J111" s="38"/>
      <c r="K111" s="38"/>
      <c r="L111" s="42"/>
      <c r="M111" s="220"/>
      <c r="N111" s="78"/>
      <c r="O111" s="78"/>
      <c r="P111" s="78"/>
      <c r="Q111" s="78"/>
      <c r="R111" s="78"/>
      <c r="S111" s="78"/>
      <c r="T111" s="79"/>
      <c r="AT111" s="16" t="s">
        <v>142</v>
      </c>
      <c r="AU111" s="16" t="s">
        <v>81</v>
      </c>
    </row>
    <row r="112" s="11" customFormat="1">
      <c r="B112" s="221"/>
      <c r="C112" s="222"/>
      <c r="D112" s="218" t="s">
        <v>144</v>
      </c>
      <c r="E112" s="223" t="s">
        <v>1</v>
      </c>
      <c r="F112" s="224" t="s">
        <v>176</v>
      </c>
      <c r="G112" s="222"/>
      <c r="H112" s="223" t="s">
        <v>1</v>
      </c>
      <c r="I112" s="225"/>
      <c r="J112" s="222"/>
      <c r="K112" s="222"/>
      <c r="L112" s="226"/>
      <c r="M112" s="227"/>
      <c r="N112" s="228"/>
      <c r="O112" s="228"/>
      <c r="P112" s="228"/>
      <c r="Q112" s="228"/>
      <c r="R112" s="228"/>
      <c r="S112" s="228"/>
      <c r="T112" s="229"/>
      <c r="AT112" s="230" t="s">
        <v>144</v>
      </c>
      <c r="AU112" s="230" t="s">
        <v>81</v>
      </c>
      <c r="AV112" s="11" t="s">
        <v>79</v>
      </c>
      <c r="AW112" s="11" t="s">
        <v>33</v>
      </c>
      <c r="AX112" s="11" t="s">
        <v>72</v>
      </c>
      <c r="AY112" s="230" t="s">
        <v>133</v>
      </c>
    </row>
    <row r="113" s="11" customFormat="1">
      <c r="B113" s="221"/>
      <c r="C113" s="222"/>
      <c r="D113" s="218" t="s">
        <v>144</v>
      </c>
      <c r="E113" s="223" t="s">
        <v>1</v>
      </c>
      <c r="F113" s="224" t="s">
        <v>1388</v>
      </c>
      <c r="G113" s="222"/>
      <c r="H113" s="223" t="s">
        <v>1</v>
      </c>
      <c r="I113" s="225"/>
      <c r="J113" s="222"/>
      <c r="K113" s="222"/>
      <c r="L113" s="226"/>
      <c r="M113" s="227"/>
      <c r="N113" s="228"/>
      <c r="O113" s="228"/>
      <c r="P113" s="228"/>
      <c r="Q113" s="228"/>
      <c r="R113" s="228"/>
      <c r="S113" s="228"/>
      <c r="T113" s="229"/>
      <c r="AT113" s="230" t="s">
        <v>144</v>
      </c>
      <c r="AU113" s="230" t="s">
        <v>81</v>
      </c>
      <c r="AV113" s="11" t="s">
        <v>79</v>
      </c>
      <c r="AW113" s="11" t="s">
        <v>33</v>
      </c>
      <c r="AX113" s="11" t="s">
        <v>72</v>
      </c>
      <c r="AY113" s="230" t="s">
        <v>133</v>
      </c>
    </row>
    <row r="114" s="12" customFormat="1">
      <c r="B114" s="231"/>
      <c r="C114" s="232"/>
      <c r="D114" s="218" t="s">
        <v>144</v>
      </c>
      <c r="E114" s="233" t="s">
        <v>1</v>
      </c>
      <c r="F114" s="234" t="s">
        <v>1577</v>
      </c>
      <c r="G114" s="232"/>
      <c r="H114" s="235">
        <v>8.2400000000000002</v>
      </c>
      <c r="I114" s="236"/>
      <c r="J114" s="232"/>
      <c r="K114" s="232"/>
      <c r="L114" s="237"/>
      <c r="M114" s="238"/>
      <c r="N114" s="239"/>
      <c r="O114" s="239"/>
      <c r="P114" s="239"/>
      <c r="Q114" s="239"/>
      <c r="R114" s="239"/>
      <c r="S114" s="239"/>
      <c r="T114" s="240"/>
      <c r="AT114" s="241" t="s">
        <v>144</v>
      </c>
      <c r="AU114" s="241" t="s">
        <v>81</v>
      </c>
      <c r="AV114" s="12" t="s">
        <v>81</v>
      </c>
      <c r="AW114" s="12" t="s">
        <v>33</v>
      </c>
      <c r="AX114" s="12" t="s">
        <v>72</v>
      </c>
      <c r="AY114" s="241" t="s">
        <v>133</v>
      </c>
    </row>
    <row r="115" s="12" customFormat="1">
      <c r="B115" s="231"/>
      <c r="C115" s="232"/>
      <c r="D115" s="218" t="s">
        <v>144</v>
      </c>
      <c r="E115" s="233" t="s">
        <v>1</v>
      </c>
      <c r="F115" s="234" t="s">
        <v>1578</v>
      </c>
      <c r="G115" s="232"/>
      <c r="H115" s="235">
        <v>103.52</v>
      </c>
      <c r="I115" s="236"/>
      <c r="J115" s="232"/>
      <c r="K115" s="232"/>
      <c r="L115" s="237"/>
      <c r="M115" s="238"/>
      <c r="N115" s="239"/>
      <c r="O115" s="239"/>
      <c r="P115" s="239"/>
      <c r="Q115" s="239"/>
      <c r="R115" s="239"/>
      <c r="S115" s="239"/>
      <c r="T115" s="240"/>
      <c r="AT115" s="241" t="s">
        <v>144</v>
      </c>
      <c r="AU115" s="241" t="s">
        <v>81</v>
      </c>
      <c r="AV115" s="12" t="s">
        <v>81</v>
      </c>
      <c r="AW115" s="12" t="s">
        <v>33</v>
      </c>
      <c r="AX115" s="12" t="s">
        <v>72</v>
      </c>
      <c r="AY115" s="241" t="s">
        <v>133</v>
      </c>
    </row>
    <row r="116" s="13" customFormat="1">
      <c r="B116" s="242"/>
      <c r="C116" s="243"/>
      <c r="D116" s="218" t="s">
        <v>144</v>
      </c>
      <c r="E116" s="244" t="s">
        <v>1</v>
      </c>
      <c r="F116" s="245" t="s">
        <v>149</v>
      </c>
      <c r="G116" s="243"/>
      <c r="H116" s="246">
        <v>111.76000000000001</v>
      </c>
      <c r="I116" s="247"/>
      <c r="J116" s="243"/>
      <c r="K116" s="243"/>
      <c r="L116" s="248"/>
      <c r="M116" s="249"/>
      <c r="N116" s="250"/>
      <c r="O116" s="250"/>
      <c r="P116" s="250"/>
      <c r="Q116" s="250"/>
      <c r="R116" s="250"/>
      <c r="S116" s="250"/>
      <c r="T116" s="251"/>
      <c r="AT116" s="252" t="s">
        <v>144</v>
      </c>
      <c r="AU116" s="252" t="s">
        <v>81</v>
      </c>
      <c r="AV116" s="13" t="s">
        <v>140</v>
      </c>
      <c r="AW116" s="13" t="s">
        <v>33</v>
      </c>
      <c r="AX116" s="13" t="s">
        <v>79</v>
      </c>
      <c r="AY116" s="252" t="s">
        <v>133</v>
      </c>
    </row>
    <row r="117" s="1" customFormat="1" ht="16.5" customHeight="1">
      <c r="B117" s="37"/>
      <c r="C117" s="206" t="s">
        <v>177</v>
      </c>
      <c r="D117" s="206" t="s">
        <v>135</v>
      </c>
      <c r="E117" s="207" t="s">
        <v>1579</v>
      </c>
      <c r="F117" s="208" t="s">
        <v>1580</v>
      </c>
      <c r="G117" s="209" t="s">
        <v>138</v>
      </c>
      <c r="H117" s="210">
        <v>103.52</v>
      </c>
      <c r="I117" s="211"/>
      <c r="J117" s="212">
        <f>ROUND(I117*H117,2)</f>
        <v>0</v>
      </c>
      <c r="K117" s="208" t="s">
        <v>139</v>
      </c>
      <c r="L117" s="42"/>
      <c r="M117" s="213" t="s">
        <v>1</v>
      </c>
      <c r="N117" s="214" t="s">
        <v>43</v>
      </c>
      <c r="O117" s="78"/>
      <c r="P117" s="215">
        <f>O117*H117</f>
        <v>0</v>
      </c>
      <c r="Q117" s="215">
        <v>0</v>
      </c>
      <c r="R117" s="215">
        <f>Q117*H117</f>
        <v>0</v>
      </c>
      <c r="S117" s="215">
        <v>0.098000000000000004</v>
      </c>
      <c r="T117" s="216">
        <f>S117*H117</f>
        <v>10.144959999999999</v>
      </c>
      <c r="AR117" s="16" t="s">
        <v>140</v>
      </c>
      <c r="AT117" s="16" t="s">
        <v>135</v>
      </c>
      <c r="AU117" s="16" t="s">
        <v>81</v>
      </c>
      <c r="AY117" s="16" t="s">
        <v>133</v>
      </c>
      <c r="BE117" s="217">
        <f>IF(N117="základní",J117,0)</f>
        <v>0</v>
      </c>
      <c r="BF117" s="217">
        <f>IF(N117="snížená",J117,0)</f>
        <v>0</v>
      </c>
      <c r="BG117" s="217">
        <f>IF(N117="zákl. přenesená",J117,0)</f>
        <v>0</v>
      </c>
      <c r="BH117" s="217">
        <f>IF(N117="sníž. přenesená",J117,0)</f>
        <v>0</v>
      </c>
      <c r="BI117" s="217">
        <f>IF(N117="nulová",J117,0)</f>
        <v>0</v>
      </c>
      <c r="BJ117" s="16" t="s">
        <v>79</v>
      </c>
      <c r="BK117" s="217">
        <f>ROUND(I117*H117,2)</f>
        <v>0</v>
      </c>
      <c r="BL117" s="16" t="s">
        <v>140</v>
      </c>
      <c r="BM117" s="16" t="s">
        <v>1581</v>
      </c>
    </row>
    <row r="118" s="1" customFormat="1">
      <c r="B118" s="37"/>
      <c r="C118" s="38"/>
      <c r="D118" s="218" t="s">
        <v>142</v>
      </c>
      <c r="E118" s="38"/>
      <c r="F118" s="219" t="s">
        <v>1582</v>
      </c>
      <c r="G118" s="38"/>
      <c r="H118" s="38"/>
      <c r="I118" s="131"/>
      <c r="J118" s="38"/>
      <c r="K118" s="38"/>
      <c r="L118" s="42"/>
      <c r="M118" s="220"/>
      <c r="N118" s="78"/>
      <c r="O118" s="78"/>
      <c r="P118" s="78"/>
      <c r="Q118" s="78"/>
      <c r="R118" s="78"/>
      <c r="S118" s="78"/>
      <c r="T118" s="79"/>
      <c r="AT118" s="16" t="s">
        <v>142</v>
      </c>
      <c r="AU118" s="16" t="s">
        <v>81</v>
      </c>
    </row>
    <row r="119" s="11" customFormat="1">
      <c r="B119" s="221"/>
      <c r="C119" s="222"/>
      <c r="D119" s="218" t="s">
        <v>144</v>
      </c>
      <c r="E119" s="223" t="s">
        <v>1</v>
      </c>
      <c r="F119" s="224" t="s">
        <v>176</v>
      </c>
      <c r="G119" s="222"/>
      <c r="H119" s="223" t="s">
        <v>1</v>
      </c>
      <c r="I119" s="225"/>
      <c r="J119" s="222"/>
      <c r="K119" s="222"/>
      <c r="L119" s="226"/>
      <c r="M119" s="227"/>
      <c r="N119" s="228"/>
      <c r="O119" s="228"/>
      <c r="P119" s="228"/>
      <c r="Q119" s="228"/>
      <c r="R119" s="228"/>
      <c r="S119" s="228"/>
      <c r="T119" s="229"/>
      <c r="AT119" s="230" t="s">
        <v>144</v>
      </c>
      <c r="AU119" s="230" t="s">
        <v>81</v>
      </c>
      <c r="AV119" s="11" t="s">
        <v>79</v>
      </c>
      <c r="AW119" s="11" t="s">
        <v>33</v>
      </c>
      <c r="AX119" s="11" t="s">
        <v>72</v>
      </c>
      <c r="AY119" s="230" t="s">
        <v>133</v>
      </c>
    </row>
    <row r="120" s="11" customFormat="1">
      <c r="B120" s="221"/>
      <c r="C120" s="222"/>
      <c r="D120" s="218" t="s">
        <v>144</v>
      </c>
      <c r="E120" s="223" t="s">
        <v>1</v>
      </c>
      <c r="F120" s="224" t="s">
        <v>170</v>
      </c>
      <c r="G120" s="222"/>
      <c r="H120" s="223" t="s">
        <v>1</v>
      </c>
      <c r="I120" s="225"/>
      <c r="J120" s="222"/>
      <c r="K120" s="222"/>
      <c r="L120" s="226"/>
      <c r="M120" s="227"/>
      <c r="N120" s="228"/>
      <c r="O120" s="228"/>
      <c r="P120" s="228"/>
      <c r="Q120" s="228"/>
      <c r="R120" s="228"/>
      <c r="S120" s="228"/>
      <c r="T120" s="229"/>
      <c r="AT120" s="230" t="s">
        <v>144</v>
      </c>
      <c r="AU120" s="230" t="s">
        <v>81</v>
      </c>
      <c r="AV120" s="11" t="s">
        <v>79</v>
      </c>
      <c r="AW120" s="11" t="s">
        <v>33</v>
      </c>
      <c r="AX120" s="11" t="s">
        <v>72</v>
      </c>
      <c r="AY120" s="230" t="s">
        <v>133</v>
      </c>
    </row>
    <row r="121" s="12" customFormat="1">
      <c r="B121" s="231"/>
      <c r="C121" s="232"/>
      <c r="D121" s="218" t="s">
        <v>144</v>
      </c>
      <c r="E121" s="233" t="s">
        <v>1</v>
      </c>
      <c r="F121" s="234" t="s">
        <v>1578</v>
      </c>
      <c r="G121" s="232"/>
      <c r="H121" s="235">
        <v>103.52</v>
      </c>
      <c r="I121" s="236"/>
      <c r="J121" s="232"/>
      <c r="K121" s="232"/>
      <c r="L121" s="237"/>
      <c r="M121" s="238"/>
      <c r="N121" s="239"/>
      <c r="O121" s="239"/>
      <c r="P121" s="239"/>
      <c r="Q121" s="239"/>
      <c r="R121" s="239"/>
      <c r="S121" s="239"/>
      <c r="T121" s="240"/>
      <c r="AT121" s="241" t="s">
        <v>144</v>
      </c>
      <c r="AU121" s="241" t="s">
        <v>81</v>
      </c>
      <c r="AV121" s="12" t="s">
        <v>81</v>
      </c>
      <c r="AW121" s="12" t="s">
        <v>33</v>
      </c>
      <c r="AX121" s="12" t="s">
        <v>72</v>
      </c>
      <c r="AY121" s="241" t="s">
        <v>133</v>
      </c>
    </row>
    <row r="122" s="13" customFormat="1">
      <c r="B122" s="242"/>
      <c r="C122" s="243"/>
      <c r="D122" s="218" t="s">
        <v>144</v>
      </c>
      <c r="E122" s="244" t="s">
        <v>1</v>
      </c>
      <c r="F122" s="245" t="s">
        <v>149</v>
      </c>
      <c r="G122" s="243"/>
      <c r="H122" s="246">
        <v>103.52</v>
      </c>
      <c r="I122" s="247"/>
      <c r="J122" s="243"/>
      <c r="K122" s="243"/>
      <c r="L122" s="248"/>
      <c r="M122" s="249"/>
      <c r="N122" s="250"/>
      <c r="O122" s="250"/>
      <c r="P122" s="250"/>
      <c r="Q122" s="250"/>
      <c r="R122" s="250"/>
      <c r="S122" s="250"/>
      <c r="T122" s="251"/>
      <c r="AT122" s="252" t="s">
        <v>144</v>
      </c>
      <c r="AU122" s="252" t="s">
        <v>81</v>
      </c>
      <c r="AV122" s="13" t="s">
        <v>140</v>
      </c>
      <c r="AW122" s="13" t="s">
        <v>33</v>
      </c>
      <c r="AX122" s="13" t="s">
        <v>79</v>
      </c>
      <c r="AY122" s="252" t="s">
        <v>133</v>
      </c>
    </row>
    <row r="123" s="1" customFormat="1" ht="16.5" customHeight="1">
      <c r="B123" s="37"/>
      <c r="C123" s="206" t="s">
        <v>183</v>
      </c>
      <c r="D123" s="206" t="s">
        <v>135</v>
      </c>
      <c r="E123" s="207" t="s">
        <v>150</v>
      </c>
      <c r="F123" s="208" t="s">
        <v>151</v>
      </c>
      <c r="G123" s="209" t="s">
        <v>138</v>
      </c>
      <c r="H123" s="210">
        <v>98.939999999999998</v>
      </c>
      <c r="I123" s="211"/>
      <c r="J123" s="212">
        <f>ROUND(I123*H123,2)</f>
        <v>0</v>
      </c>
      <c r="K123" s="208" t="s">
        <v>139</v>
      </c>
      <c r="L123" s="42"/>
      <c r="M123" s="213" t="s">
        <v>1</v>
      </c>
      <c r="N123" s="214" t="s">
        <v>43</v>
      </c>
      <c r="O123" s="78"/>
      <c r="P123" s="215">
        <f>O123*H123</f>
        <v>0</v>
      </c>
      <c r="Q123" s="215">
        <v>0</v>
      </c>
      <c r="R123" s="215">
        <f>Q123*H123</f>
        <v>0</v>
      </c>
      <c r="S123" s="215">
        <v>0.28999999999999998</v>
      </c>
      <c r="T123" s="216">
        <f>S123*H123</f>
        <v>28.692599999999999</v>
      </c>
      <c r="AR123" s="16" t="s">
        <v>140</v>
      </c>
      <c r="AT123" s="16" t="s">
        <v>135</v>
      </c>
      <c r="AU123" s="16" t="s">
        <v>81</v>
      </c>
      <c r="AY123" s="16" t="s">
        <v>133</v>
      </c>
      <c r="BE123" s="217">
        <f>IF(N123="základní",J123,0)</f>
        <v>0</v>
      </c>
      <c r="BF123" s="217">
        <f>IF(N123="snížená",J123,0)</f>
        <v>0</v>
      </c>
      <c r="BG123" s="217">
        <f>IF(N123="zákl. přenesená",J123,0)</f>
        <v>0</v>
      </c>
      <c r="BH123" s="217">
        <f>IF(N123="sníž. přenesená",J123,0)</f>
        <v>0</v>
      </c>
      <c r="BI123" s="217">
        <f>IF(N123="nulová",J123,0)</f>
        <v>0</v>
      </c>
      <c r="BJ123" s="16" t="s">
        <v>79</v>
      </c>
      <c r="BK123" s="217">
        <f>ROUND(I123*H123,2)</f>
        <v>0</v>
      </c>
      <c r="BL123" s="16" t="s">
        <v>140</v>
      </c>
      <c r="BM123" s="16" t="s">
        <v>1583</v>
      </c>
    </row>
    <row r="124" s="1" customFormat="1">
      <c r="B124" s="37"/>
      <c r="C124" s="38"/>
      <c r="D124" s="218" t="s">
        <v>142</v>
      </c>
      <c r="E124" s="38"/>
      <c r="F124" s="219" t="s">
        <v>151</v>
      </c>
      <c r="G124" s="38"/>
      <c r="H124" s="38"/>
      <c r="I124" s="131"/>
      <c r="J124" s="38"/>
      <c r="K124" s="38"/>
      <c r="L124" s="42"/>
      <c r="M124" s="220"/>
      <c r="N124" s="78"/>
      <c r="O124" s="78"/>
      <c r="P124" s="78"/>
      <c r="Q124" s="78"/>
      <c r="R124" s="78"/>
      <c r="S124" s="78"/>
      <c r="T124" s="79"/>
      <c r="AT124" s="16" t="s">
        <v>142</v>
      </c>
      <c r="AU124" s="16" t="s">
        <v>81</v>
      </c>
    </row>
    <row r="125" s="11" customFormat="1">
      <c r="B125" s="221"/>
      <c r="C125" s="222"/>
      <c r="D125" s="218" t="s">
        <v>144</v>
      </c>
      <c r="E125" s="223" t="s">
        <v>1</v>
      </c>
      <c r="F125" s="224" t="s">
        <v>225</v>
      </c>
      <c r="G125" s="222"/>
      <c r="H125" s="223" t="s">
        <v>1</v>
      </c>
      <c r="I125" s="225"/>
      <c r="J125" s="222"/>
      <c r="K125" s="222"/>
      <c r="L125" s="226"/>
      <c r="M125" s="227"/>
      <c r="N125" s="228"/>
      <c r="O125" s="228"/>
      <c r="P125" s="228"/>
      <c r="Q125" s="228"/>
      <c r="R125" s="228"/>
      <c r="S125" s="228"/>
      <c r="T125" s="229"/>
      <c r="AT125" s="230" t="s">
        <v>144</v>
      </c>
      <c r="AU125" s="230" t="s">
        <v>81</v>
      </c>
      <c r="AV125" s="11" t="s">
        <v>79</v>
      </c>
      <c r="AW125" s="11" t="s">
        <v>33</v>
      </c>
      <c r="AX125" s="11" t="s">
        <v>72</v>
      </c>
      <c r="AY125" s="230" t="s">
        <v>133</v>
      </c>
    </row>
    <row r="126" s="11" customFormat="1">
      <c r="B126" s="221"/>
      <c r="C126" s="222"/>
      <c r="D126" s="218" t="s">
        <v>144</v>
      </c>
      <c r="E126" s="223" t="s">
        <v>1</v>
      </c>
      <c r="F126" s="224" t="s">
        <v>1584</v>
      </c>
      <c r="G126" s="222"/>
      <c r="H126" s="223" t="s">
        <v>1</v>
      </c>
      <c r="I126" s="225"/>
      <c r="J126" s="222"/>
      <c r="K126" s="222"/>
      <c r="L126" s="226"/>
      <c r="M126" s="227"/>
      <c r="N126" s="228"/>
      <c r="O126" s="228"/>
      <c r="P126" s="228"/>
      <c r="Q126" s="228"/>
      <c r="R126" s="228"/>
      <c r="S126" s="228"/>
      <c r="T126" s="229"/>
      <c r="AT126" s="230" t="s">
        <v>144</v>
      </c>
      <c r="AU126" s="230" t="s">
        <v>81</v>
      </c>
      <c r="AV126" s="11" t="s">
        <v>79</v>
      </c>
      <c r="AW126" s="11" t="s">
        <v>33</v>
      </c>
      <c r="AX126" s="11" t="s">
        <v>72</v>
      </c>
      <c r="AY126" s="230" t="s">
        <v>133</v>
      </c>
    </row>
    <row r="127" s="12" customFormat="1">
      <c r="B127" s="231"/>
      <c r="C127" s="232"/>
      <c r="D127" s="218" t="s">
        <v>144</v>
      </c>
      <c r="E127" s="233" t="s">
        <v>1</v>
      </c>
      <c r="F127" s="234" t="s">
        <v>1585</v>
      </c>
      <c r="G127" s="232"/>
      <c r="H127" s="235">
        <v>59.100000000000001</v>
      </c>
      <c r="I127" s="236"/>
      <c r="J127" s="232"/>
      <c r="K127" s="232"/>
      <c r="L127" s="237"/>
      <c r="M127" s="238"/>
      <c r="N127" s="239"/>
      <c r="O127" s="239"/>
      <c r="P127" s="239"/>
      <c r="Q127" s="239"/>
      <c r="R127" s="239"/>
      <c r="S127" s="239"/>
      <c r="T127" s="240"/>
      <c r="AT127" s="241" t="s">
        <v>144</v>
      </c>
      <c r="AU127" s="241" t="s">
        <v>81</v>
      </c>
      <c r="AV127" s="12" t="s">
        <v>81</v>
      </c>
      <c r="AW127" s="12" t="s">
        <v>33</v>
      </c>
      <c r="AX127" s="12" t="s">
        <v>72</v>
      </c>
      <c r="AY127" s="241" t="s">
        <v>133</v>
      </c>
    </row>
    <row r="128" s="11" customFormat="1">
      <c r="B128" s="221"/>
      <c r="C128" s="222"/>
      <c r="D128" s="218" t="s">
        <v>144</v>
      </c>
      <c r="E128" s="223" t="s">
        <v>1</v>
      </c>
      <c r="F128" s="224" t="s">
        <v>1586</v>
      </c>
      <c r="G128" s="222"/>
      <c r="H128" s="223" t="s">
        <v>1</v>
      </c>
      <c r="I128" s="225"/>
      <c r="J128" s="222"/>
      <c r="K128" s="222"/>
      <c r="L128" s="226"/>
      <c r="M128" s="227"/>
      <c r="N128" s="228"/>
      <c r="O128" s="228"/>
      <c r="P128" s="228"/>
      <c r="Q128" s="228"/>
      <c r="R128" s="228"/>
      <c r="S128" s="228"/>
      <c r="T128" s="229"/>
      <c r="AT128" s="230" t="s">
        <v>144</v>
      </c>
      <c r="AU128" s="230" t="s">
        <v>81</v>
      </c>
      <c r="AV128" s="11" t="s">
        <v>79</v>
      </c>
      <c r="AW128" s="11" t="s">
        <v>33</v>
      </c>
      <c r="AX128" s="11" t="s">
        <v>72</v>
      </c>
      <c r="AY128" s="230" t="s">
        <v>133</v>
      </c>
    </row>
    <row r="129" s="12" customFormat="1">
      <c r="B129" s="231"/>
      <c r="C129" s="232"/>
      <c r="D129" s="218" t="s">
        <v>144</v>
      </c>
      <c r="E129" s="233" t="s">
        <v>1</v>
      </c>
      <c r="F129" s="234" t="s">
        <v>1566</v>
      </c>
      <c r="G129" s="232"/>
      <c r="H129" s="235">
        <v>16.879999999999999</v>
      </c>
      <c r="I129" s="236"/>
      <c r="J129" s="232"/>
      <c r="K129" s="232"/>
      <c r="L129" s="237"/>
      <c r="M129" s="238"/>
      <c r="N129" s="239"/>
      <c r="O129" s="239"/>
      <c r="P129" s="239"/>
      <c r="Q129" s="239"/>
      <c r="R129" s="239"/>
      <c r="S129" s="239"/>
      <c r="T129" s="240"/>
      <c r="AT129" s="241" t="s">
        <v>144</v>
      </c>
      <c r="AU129" s="241" t="s">
        <v>81</v>
      </c>
      <c r="AV129" s="12" t="s">
        <v>81</v>
      </c>
      <c r="AW129" s="12" t="s">
        <v>33</v>
      </c>
      <c r="AX129" s="12" t="s">
        <v>72</v>
      </c>
      <c r="AY129" s="241" t="s">
        <v>133</v>
      </c>
    </row>
    <row r="130" s="11" customFormat="1">
      <c r="B130" s="221"/>
      <c r="C130" s="222"/>
      <c r="D130" s="218" t="s">
        <v>144</v>
      </c>
      <c r="E130" s="223" t="s">
        <v>1</v>
      </c>
      <c r="F130" s="224" t="s">
        <v>1587</v>
      </c>
      <c r="G130" s="222"/>
      <c r="H130" s="223" t="s">
        <v>1</v>
      </c>
      <c r="I130" s="225"/>
      <c r="J130" s="222"/>
      <c r="K130" s="222"/>
      <c r="L130" s="226"/>
      <c r="M130" s="227"/>
      <c r="N130" s="228"/>
      <c r="O130" s="228"/>
      <c r="P130" s="228"/>
      <c r="Q130" s="228"/>
      <c r="R130" s="228"/>
      <c r="S130" s="228"/>
      <c r="T130" s="229"/>
      <c r="AT130" s="230" t="s">
        <v>144</v>
      </c>
      <c r="AU130" s="230" t="s">
        <v>81</v>
      </c>
      <c r="AV130" s="11" t="s">
        <v>79</v>
      </c>
      <c r="AW130" s="11" t="s">
        <v>33</v>
      </c>
      <c r="AX130" s="11" t="s">
        <v>72</v>
      </c>
      <c r="AY130" s="230" t="s">
        <v>133</v>
      </c>
    </row>
    <row r="131" s="12" customFormat="1">
      <c r="B131" s="231"/>
      <c r="C131" s="232"/>
      <c r="D131" s="218" t="s">
        <v>144</v>
      </c>
      <c r="E131" s="233" t="s">
        <v>1</v>
      </c>
      <c r="F131" s="234" t="s">
        <v>1560</v>
      </c>
      <c r="G131" s="232"/>
      <c r="H131" s="235">
        <v>5.7599999999999998</v>
      </c>
      <c r="I131" s="236"/>
      <c r="J131" s="232"/>
      <c r="K131" s="232"/>
      <c r="L131" s="237"/>
      <c r="M131" s="238"/>
      <c r="N131" s="239"/>
      <c r="O131" s="239"/>
      <c r="P131" s="239"/>
      <c r="Q131" s="239"/>
      <c r="R131" s="239"/>
      <c r="S131" s="239"/>
      <c r="T131" s="240"/>
      <c r="AT131" s="241" t="s">
        <v>144</v>
      </c>
      <c r="AU131" s="241" t="s">
        <v>81</v>
      </c>
      <c r="AV131" s="12" t="s">
        <v>81</v>
      </c>
      <c r="AW131" s="12" t="s">
        <v>33</v>
      </c>
      <c r="AX131" s="12" t="s">
        <v>72</v>
      </c>
      <c r="AY131" s="241" t="s">
        <v>133</v>
      </c>
    </row>
    <row r="132" s="11" customFormat="1">
      <c r="B132" s="221"/>
      <c r="C132" s="222"/>
      <c r="D132" s="218" t="s">
        <v>144</v>
      </c>
      <c r="E132" s="223" t="s">
        <v>1</v>
      </c>
      <c r="F132" s="224" t="s">
        <v>1588</v>
      </c>
      <c r="G132" s="222"/>
      <c r="H132" s="223" t="s">
        <v>1</v>
      </c>
      <c r="I132" s="225"/>
      <c r="J132" s="222"/>
      <c r="K132" s="222"/>
      <c r="L132" s="226"/>
      <c r="M132" s="227"/>
      <c r="N132" s="228"/>
      <c r="O132" s="228"/>
      <c r="P132" s="228"/>
      <c r="Q132" s="228"/>
      <c r="R132" s="228"/>
      <c r="S132" s="228"/>
      <c r="T132" s="229"/>
      <c r="AT132" s="230" t="s">
        <v>144</v>
      </c>
      <c r="AU132" s="230" t="s">
        <v>81</v>
      </c>
      <c r="AV132" s="11" t="s">
        <v>79</v>
      </c>
      <c r="AW132" s="11" t="s">
        <v>33</v>
      </c>
      <c r="AX132" s="11" t="s">
        <v>72</v>
      </c>
      <c r="AY132" s="230" t="s">
        <v>133</v>
      </c>
    </row>
    <row r="133" s="12" customFormat="1">
      <c r="B133" s="231"/>
      <c r="C133" s="232"/>
      <c r="D133" s="218" t="s">
        <v>144</v>
      </c>
      <c r="E133" s="233" t="s">
        <v>1</v>
      </c>
      <c r="F133" s="234" t="s">
        <v>1589</v>
      </c>
      <c r="G133" s="232"/>
      <c r="H133" s="235">
        <v>0.80000000000000004</v>
      </c>
      <c r="I133" s="236"/>
      <c r="J133" s="232"/>
      <c r="K133" s="232"/>
      <c r="L133" s="237"/>
      <c r="M133" s="238"/>
      <c r="N133" s="239"/>
      <c r="O133" s="239"/>
      <c r="P133" s="239"/>
      <c r="Q133" s="239"/>
      <c r="R133" s="239"/>
      <c r="S133" s="239"/>
      <c r="T133" s="240"/>
      <c r="AT133" s="241" t="s">
        <v>144</v>
      </c>
      <c r="AU133" s="241" t="s">
        <v>81</v>
      </c>
      <c r="AV133" s="12" t="s">
        <v>81</v>
      </c>
      <c r="AW133" s="12" t="s">
        <v>33</v>
      </c>
      <c r="AX133" s="12" t="s">
        <v>72</v>
      </c>
      <c r="AY133" s="241" t="s">
        <v>133</v>
      </c>
    </row>
    <row r="134" s="11" customFormat="1">
      <c r="B134" s="221"/>
      <c r="C134" s="222"/>
      <c r="D134" s="218" t="s">
        <v>144</v>
      </c>
      <c r="E134" s="223" t="s">
        <v>1</v>
      </c>
      <c r="F134" s="224" t="s">
        <v>1590</v>
      </c>
      <c r="G134" s="222"/>
      <c r="H134" s="223" t="s">
        <v>1</v>
      </c>
      <c r="I134" s="225"/>
      <c r="J134" s="222"/>
      <c r="K134" s="222"/>
      <c r="L134" s="226"/>
      <c r="M134" s="227"/>
      <c r="N134" s="228"/>
      <c r="O134" s="228"/>
      <c r="P134" s="228"/>
      <c r="Q134" s="228"/>
      <c r="R134" s="228"/>
      <c r="S134" s="228"/>
      <c r="T134" s="229"/>
      <c r="AT134" s="230" t="s">
        <v>144</v>
      </c>
      <c r="AU134" s="230" t="s">
        <v>81</v>
      </c>
      <c r="AV134" s="11" t="s">
        <v>79</v>
      </c>
      <c r="AW134" s="11" t="s">
        <v>33</v>
      </c>
      <c r="AX134" s="11" t="s">
        <v>72</v>
      </c>
      <c r="AY134" s="230" t="s">
        <v>133</v>
      </c>
    </row>
    <row r="135" s="12" customFormat="1">
      <c r="B135" s="231"/>
      <c r="C135" s="232"/>
      <c r="D135" s="218" t="s">
        <v>144</v>
      </c>
      <c r="E135" s="233" t="s">
        <v>1</v>
      </c>
      <c r="F135" s="234" t="s">
        <v>1591</v>
      </c>
      <c r="G135" s="232"/>
      <c r="H135" s="235">
        <v>16.399999999999999</v>
      </c>
      <c r="I135" s="236"/>
      <c r="J135" s="232"/>
      <c r="K135" s="232"/>
      <c r="L135" s="237"/>
      <c r="M135" s="238"/>
      <c r="N135" s="239"/>
      <c r="O135" s="239"/>
      <c r="P135" s="239"/>
      <c r="Q135" s="239"/>
      <c r="R135" s="239"/>
      <c r="S135" s="239"/>
      <c r="T135" s="240"/>
      <c r="AT135" s="241" t="s">
        <v>144</v>
      </c>
      <c r="AU135" s="241" t="s">
        <v>81</v>
      </c>
      <c r="AV135" s="12" t="s">
        <v>81</v>
      </c>
      <c r="AW135" s="12" t="s">
        <v>33</v>
      </c>
      <c r="AX135" s="12" t="s">
        <v>72</v>
      </c>
      <c r="AY135" s="241" t="s">
        <v>133</v>
      </c>
    </row>
    <row r="136" s="13" customFormat="1">
      <c r="B136" s="242"/>
      <c r="C136" s="243"/>
      <c r="D136" s="218" t="s">
        <v>144</v>
      </c>
      <c r="E136" s="244" t="s">
        <v>1</v>
      </c>
      <c r="F136" s="245" t="s">
        <v>149</v>
      </c>
      <c r="G136" s="243"/>
      <c r="H136" s="246">
        <v>98.939999999999998</v>
      </c>
      <c r="I136" s="247"/>
      <c r="J136" s="243"/>
      <c r="K136" s="243"/>
      <c r="L136" s="248"/>
      <c r="M136" s="249"/>
      <c r="N136" s="250"/>
      <c r="O136" s="250"/>
      <c r="P136" s="250"/>
      <c r="Q136" s="250"/>
      <c r="R136" s="250"/>
      <c r="S136" s="250"/>
      <c r="T136" s="251"/>
      <c r="AT136" s="252" t="s">
        <v>144</v>
      </c>
      <c r="AU136" s="252" t="s">
        <v>81</v>
      </c>
      <c r="AV136" s="13" t="s">
        <v>140</v>
      </c>
      <c r="AW136" s="13" t="s">
        <v>33</v>
      </c>
      <c r="AX136" s="13" t="s">
        <v>79</v>
      </c>
      <c r="AY136" s="252" t="s">
        <v>133</v>
      </c>
    </row>
    <row r="137" s="1" customFormat="1" ht="16.5" customHeight="1">
      <c r="B137" s="37"/>
      <c r="C137" s="206" t="s">
        <v>188</v>
      </c>
      <c r="D137" s="206" t="s">
        <v>135</v>
      </c>
      <c r="E137" s="207" t="s">
        <v>982</v>
      </c>
      <c r="F137" s="208" t="s">
        <v>983</v>
      </c>
      <c r="G137" s="209" t="s">
        <v>138</v>
      </c>
      <c r="H137" s="210">
        <v>61.5</v>
      </c>
      <c r="I137" s="211"/>
      <c r="J137" s="212">
        <f>ROUND(I137*H137,2)</f>
        <v>0</v>
      </c>
      <c r="K137" s="208" t="s">
        <v>139</v>
      </c>
      <c r="L137" s="42"/>
      <c r="M137" s="213" t="s">
        <v>1</v>
      </c>
      <c r="N137" s="214" t="s">
        <v>43</v>
      </c>
      <c r="O137" s="78"/>
      <c r="P137" s="215">
        <f>O137*H137</f>
        <v>0</v>
      </c>
      <c r="Q137" s="215">
        <v>0</v>
      </c>
      <c r="R137" s="215">
        <f>Q137*H137</f>
        <v>0</v>
      </c>
      <c r="S137" s="215">
        <v>0.35499999999999998</v>
      </c>
      <c r="T137" s="216">
        <f>S137*H137</f>
        <v>21.8325</v>
      </c>
      <c r="AR137" s="16" t="s">
        <v>140</v>
      </c>
      <c r="AT137" s="16" t="s">
        <v>135</v>
      </c>
      <c r="AU137" s="16" t="s">
        <v>81</v>
      </c>
      <c r="AY137" s="16" t="s">
        <v>133</v>
      </c>
      <c r="BE137" s="217">
        <f>IF(N137="základní",J137,0)</f>
        <v>0</v>
      </c>
      <c r="BF137" s="217">
        <f>IF(N137="snížená",J137,0)</f>
        <v>0</v>
      </c>
      <c r="BG137" s="217">
        <f>IF(N137="zákl. přenesená",J137,0)</f>
        <v>0</v>
      </c>
      <c r="BH137" s="217">
        <f>IF(N137="sníž. přenesená",J137,0)</f>
        <v>0</v>
      </c>
      <c r="BI137" s="217">
        <f>IF(N137="nulová",J137,0)</f>
        <v>0</v>
      </c>
      <c r="BJ137" s="16" t="s">
        <v>79</v>
      </c>
      <c r="BK137" s="217">
        <f>ROUND(I137*H137,2)</f>
        <v>0</v>
      </c>
      <c r="BL137" s="16" t="s">
        <v>140</v>
      </c>
      <c r="BM137" s="16" t="s">
        <v>1592</v>
      </c>
    </row>
    <row r="138" s="1" customFormat="1">
      <c r="B138" s="37"/>
      <c r="C138" s="38"/>
      <c r="D138" s="218" t="s">
        <v>142</v>
      </c>
      <c r="E138" s="38"/>
      <c r="F138" s="219" t="s">
        <v>985</v>
      </c>
      <c r="G138" s="38"/>
      <c r="H138" s="38"/>
      <c r="I138" s="131"/>
      <c r="J138" s="38"/>
      <c r="K138" s="38"/>
      <c r="L138" s="42"/>
      <c r="M138" s="220"/>
      <c r="N138" s="78"/>
      <c r="O138" s="78"/>
      <c r="P138" s="78"/>
      <c r="Q138" s="78"/>
      <c r="R138" s="78"/>
      <c r="S138" s="78"/>
      <c r="T138" s="79"/>
      <c r="AT138" s="16" t="s">
        <v>142</v>
      </c>
      <c r="AU138" s="16" t="s">
        <v>81</v>
      </c>
    </row>
    <row r="139" s="11" customFormat="1">
      <c r="B139" s="221"/>
      <c r="C139" s="222"/>
      <c r="D139" s="218" t="s">
        <v>144</v>
      </c>
      <c r="E139" s="223" t="s">
        <v>1</v>
      </c>
      <c r="F139" s="224" t="s">
        <v>225</v>
      </c>
      <c r="G139" s="222"/>
      <c r="H139" s="223" t="s">
        <v>1</v>
      </c>
      <c r="I139" s="225"/>
      <c r="J139" s="222"/>
      <c r="K139" s="222"/>
      <c r="L139" s="226"/>
      <c r="M139" s="227"/>
      <c r="N139" s="228"/>
      <c r="O139" s="228"/>
      <c r="P139" s="228"/>
      <c r="Q139" s="228"/>
      <c r="R139" s="228"/>
      <c r="S139" s="228"/>
      <c r="T139" s="229"/>
      <c r="AT139" s="230" t="s">
        <v>144</v>
      </c>
      <c r="AU139" s="230" t="s">
        <v>81</v>
      </c>
      <c r="AV139" s="11" t="s">
        <v>79</v>
      </c>
      <c r="AW139" s="11" t="s">
        <v>33</v>
      </c>
      <c r="AX139" s="11" t="s">
        <v>72</v>
      </c>
      <c r="AY139" s="230" t="s">
        <v>133</v>
      </c>
    </row>
    <row r="140" s="11" customFormat="1">
      <c r="B140" s="221"/>
      <c r="C140" s="222"/>
      <c r="D140" s="218" t="s">
        <v>144</v>
      </c>
      <c r="E140" s="223" t="s">
        <v>1</v>
      </c>
      <c r="F140" s="224" t="s">
        <v>1593</v>
      </c>
      <c r="G140" s="222"/>
      <c r="H140" s="223" t="s">
        <v>1</v>
      </c>
      <c r="I140" s="225"/>
      <c r="J140" s="222"/>
      <c r="K140" s="222"/>
      <c r="L140" s="226"/>
      <c r="M140" s="227"/>
      <c r="N140" s="228"/>
      <c r="O140" s="228"/>
      <c r="P140" s="228"/>
      <c r="Q140" s="228"/>
      <c r="R140" s="228"/>
      <c r="S140" s="228"/>
      <c r="T140" s="229"/>
      <c r="AT140" s="230" t="s">
        <v>144</v>
      </c>
      <c r="AU140" s="230" t="s">
        <v>81</v>
      </c>
      <c r="AV140" s="11" t="s">
        <v>79</v>
      </c>
      <c r="AW140" s="11" t="s">
        <v>33</v>
      </c>
      <c r="AX140" s="11" t="s">
        <v>72</v>
      </c>
      <c r="AY140" s="230" t="s">
        <v>133</v>
      </c>
    </row>
    <row r="141" s="12" customFormat="1">
      <c r="B141" s="231"/>
      <c r="C141" s="232"/>
      <c r="D141" s="218" t="s">
        <v>144</v>
      </c>
      <c r="E141" s="233" t="s">
        <v>1</v>
      </c>
      <c r="F141" s="234" t="s">
        <v>1594</v>
      </c>
      <c r="G141" s="232"/>
      <c r="H141" s="235">
        <v>61.5</v>
      </c>
      <c r="I141" s="236"/>
      <c r="J141" s="232"/>
      <c r="K141" s="232"/>
      <c r="L141" s="237"/>
      <c r="M141" s="238"/>
      <c r="N141" s="239"/>
      <c r="O141" s="239"/>
      <c r="P141" s="239"/>
      <c r="Q141" s="239"/>
      <c r="R141" s="239"/>
      <c r="S141" s="239"/>
      <c r="T141" s="240"/>
      <c r="AT141" s="241" t="s">
        <v>144</v>
      </c>
      <c r="AU141" s="241" t="s">
        <v>81</v>
      </c>
      <c r="AV141" s="12" t="s">
        <v>81</v>
      </c>
      <c r="AW141" s="12" t="s">
        <v>33</v>
      </c>
      <c r="AX141" s="12" t="s">
        <v>72</v>
      </c>
      <c r="AY141" s="241" t="s">
        <v>133</v>
      </c>
    </row>
    <row r="142" s="13" customFormat="1">
      <c r="B142" s="242"/>
      <c r="C142" s="243"/>
      <c r="D142" s="218" t="s">
        <v>144</v>
      </c>
      <c r="E142" s="244" t="s">
        <v>1</v>
      </c>
      <c r="F142" s="245" t="s">
        <v>149</v>
      </c>
      <c r="G142" s="243"/>
      <c r="H142" s="246">
        <v>61.5</v>
      </c>
      <c r="I142" s="247"/>
      <c r="J142" s="243"/>
      <c r="K142" s="243"/>
      <c r="L142" s="248"/>
      <c r="M142" s="249"/>
      <c r="N142" s="250"/>
      <c r="O142" s="250"/>
      <c r="P142" s="250"/>
      <c r="Q142" s="250"/>
      <c r="R142" s="250"/>
      <c r="S142" s="250"/>
      <c r="T142" s="251"/>
      <c r="AT142" s="252" t="s">
        <v>144</v>
      </c>
      <c r="AU142" s="252" t="s">
        <v>81</v>
      </c>
      <c r="AV142" s="13" t="s">
        <v>140</v>
      </c>
      <c r="AW142" s="13" t="s">
        <v>33</v>
      </c>
      <c r="AX142" s="13" t="s">
        <v>79</v>
      </c>
      <c r="AY142" s="252" t="s">
        <v>133</v>
      </c>
    </row>
    <row r="143" s="1" customFormat="1" ht="16.5" customHeight="1">
      <c r="B143" s="37"/>
      <c r="C143" s="206" t="s">
        <v>193</v>
      </c>
      <c r="D143" s="206" t="s">
        <v>135</v>
      </c>
      <c r="E143" s="207" t="s">
        <v>178</v>
      </c>
      <c r="F143" s="208" t="s">
        <v>179</v>
      </c>
      <c r="G143" s="209" t="s">
        <v>138</v>
      </c>
      <c r="H143" s="210">
        <v>188.5</v>
      </c>
      <c r="I143" s="211"/>
      <c r="J143" s="212">
        <f>ROUND(I143*H143,2)</f>
        <v>0</v>
      </c>
      <c r="K143" s="208" t="s">
        <v>139</v>
      </c>
      <c r="L143" s="42"/>
      <c r="M143" s="213" t="s">
        <v>1</v>
      </c>
      <c r="N143" s="214" t="s">
        <v>43</v>
      </c>
      <c r="O143" s="78"/>
      <c r="P143" s="215">
        <f>O143*H143</f>
        <v>0</v>
      </c>
      <c r="Q143" s="215">
        <v>5.0000000000000002E-05</v>
      </c>
      <c r="R143" s="215">
        <f>Q143*H143</f>
        <v>0.0094250000000000011</v>
      </c>
      <c r="S143" s="215">
        <v>0.128</v>
      </c>
      <c r="T143" s="216">
        <f>S143*H143</f>
        <v>24.128</v>
      </c>
      <c r="AR143" s="16" t="s">
        <v>140</v>
      </c>
      <c r="AT143" s="16" t="s">
        <v>135</v>
      </c>
      <c r="AU143" s="16" t="s">
        <v>81</v>
      </c>
      <c r="AY143" s="16" t="s">
        <v>133</v>
      </c>
      <c r="BE143" s="217">
        <f>IF(N143="základní",J143,0)</f>
        <v>0</v>
      </c>
      <c r="BF143" s="217">
        <f>IF(N143="snížená",J143,0)</f>
        <v>0</v>
      </c>
      <c r="BG143" s="217">
        <f>IF(N143="zákl. přenesená",J143,0)</f>
        <v>0</v>
      </c>
      <c r="BH143" s="217">
        <f>IF(N143="sníž. přenesená",J143,0)</f>
        <v>0</v>
      </c>
      <c r="BI143" s="217">
        <f>IF(N143="nulová",J143,0)</f>
        <v>0</v>
      </c>
      <c r="BJ143" s="16" t="s">
        <v>79</v>
      </c>
      <c r="BK143" s="217">
        <f>ROUND(I143*H143,2)</f>
        <v>0</v>
      </c>
      <c r="BL143" s="16" t="s">
        <v>140</v>
      </c>
      <c r="BM143" s="16" t="s">
        <v>1595</v>
      </c>
    </row>
    <row r="144" s="1" customFormat="1">
      <c r="B144" s="37"/>
      <c r="C144" s="38"/>
      <c r="D144" s="218" t="s">
        <v>142</v>
      </c>
      <c r="E144" s="38"/>
      <c r="F144" s="219" t="s">
        <v>181</v>
      </c>
      <c r="G144" s="38"/>
      <c r="H144" s="38"/>
      <c r="I144" s="131"/>
      <c r="J144" s="38"/>
      <c r="K144" s="38"/>
      <c r="L144" s="42"/>
      <c r="M144" s="220"/>
      <c r="N144" s="78"/>
      <c r="O144" s="78"/>
      <c r="P144" s="78"/>
      <c r="Q144" s="78"/>
      <c r="R144" s="78"/>
      <c r="S144" s="78"/>
      <c r="T144" s="79"/>
      <c r="AT144" s="16" t="s">
        <v>142</v>
      </c>
      <c r="AU144" s="16" t="s">
        <v>81</v>
      </c>
    </row>
    <row r="145" s="11" customFormat="1">
      <c r="B145" s="221"/>
      <c r="C145" s="222"/>
      <c r="D145" s="218" t="s">
        <v>144</v>
      </c>
      <c r="E145" s="223" t="s">
        <v>1</v>
      </c>
      <c r="F145" s="224" t="s">
        <v>176</v>
      </c>
      <c r="G145" s="222"/>
      <c r="H145" s="223" t="s">
        <v>1</v>
      </c>
      <c r="I145" s="225"/>
      <c r="J145" s="222"/>
      <c r="K145" s="222"/>
      <c r="L145" s="226"/>
      <c r="M145" s="227"/>
      <c r="N145" s="228"/>
      <c r="O145" s="228"/>
      <c r="P145" s="228"/>
      <c r="Q145" s="228"/>
      <c r="R145" s="228"/>
      <c r="S145" s="228"/>
      <c r="T145" s="229"/>
      <c r="AT145" s="230" t="s">
        <v>144</v>
      </c>
      <c r="AU145" s="230" t="s">
        <v>81</v>
      </c>
      <c r="AV145" s="11" t="s">
        <v>79</v>
      </c>
      <c r="AW145" s="11" t="s">
        <v>33</v>
      </c>
      <c r="AX145" s="11" t="s">
        <v>72</v>
      </c>
      <c r="AY145" s="230" t="s">
        <v>133</v>
      </c>
    </row>
    <row r="146" s="11" customFormat="1">
      <c r="B146" s="221"/>
      <c r="C146" s="222"/>
      <c r="D146" s="218" t="s">
        <v>144</v>
      </c>
      <c r="E146" s="223" t="s">
        <v>1</v>
      </c>
      <c r="F146" s="224" t="s">
        <v>170</v>
      </c>
      <c r="G146" s="222"/>
      <c r="H146" s="223" t="s">
        <v>1</v>
      </c>
      <c r="I146" s="225"/>
      <c r="J146" s="222"/>
      <c r="K146" s="222"/>
      <c r="L146" s="226"/>
      <c r="M146" s="227"/>
      <c r="N146" s="228"/>
      <c r="O146" s="228"/>
      <c r="P146" s="228"/>
      <c r="Q146" s="228"/>
      <c r="R146" s="228"/>
      <c r="S146" s="228"/>
      <c r="T146" s="229"/>
      <c r="AT146" s="230" t="s">
        <v>144</v>
      </c>
      <c r="AU146" s="230" t="s">
        <v>81</v>
      </c>
      <c r="AV146" s="11" t="s">
        <v>79</v>
      </c>
      <c r="AW146" s="11" t="s">
        <v>33</v>
      </c>
      <c r="AX146" s="11" t="s">
        <v>72</v>
      </c>
      <c r="AY146" s="230" t="s">
        <v>133</v>
      </c>
    </row>
    <row r="147" s="12" customFormat="1">
      <c r="B147" s="231"/>
      <c r="C147" s="232"/>
      <c r="D147" s="218" t="s">
        <v>144</v>
      </c>
      <c r="E147" s="233" t="s">
        <v>1</v>
      </c>
      <c r="F147" s="234" t="s">
        <v>1596</v>
      </c>
      <c r="G147" s="232"/>
      <c r="H147" s="235">
        <v>129.40000000000001</v>
      </c>
      <c r="I147" s="236"/>
      <c r="J147" s="232"/>
      <c r="K147" s="232"/>
      <c r="L147" s="237"/>
      <c r="M147" s="238"/>
      <c r="N147" s="239"/>
      <c r="O147" s="239"/>
      <c r="P147" s="239"/>
      <c r="Q147" s="239"/>
      <c r="R147" s="239"/>
      <c r="S147" s="239"/>
      <c r="T147" s="240"/>
      <c r="AT147" s="241" t="s">
        <v>144</v>
      </c>
      <c r="AU147" s="241" t="s">
        <v>81</v>
      </c>
      <c r="AV147" s="12" t="s">
        <v>81</v>
      </c>
      <c r="AW147" s="12" t="s">
        <v>33</v>
      </c>
      <c r="AX147" s="12" t="s">
        <v>72</v>
      </c>
      <c r="AY147" s="241" t="s">
        <v>133</v>
      </c>
    </row>
    <row r="148" s="11" customFormat="1">
      <c r="B148" s="221"/>
      <c r="C148" s="222"/>
      <c r="D148" s="218" t="s">
        <v>144</v>
      </c>
      <c r="E148" s="223" t="s">
        <v>1</v>
      </c>
      <c r="F148" s="224" t="s">
        <v>146</v>
      </c>
      <c r="G148" s="222"/>
      <c r="H148" s="223" t="s">
        <v>1</v>
      </c>
      <c r="I148" s="225"/>
      <c r="J148" s="222"/>
      <c r="K148" s="222"/>
      <c r="L148" s="226"/>
      <c r="M148" s="227"/>
      <c r="N148" s="228"/>
      <c r="O148" s="228"/>
      <c r="P148" s="228"/>
      <c r="Q148" s="228"/>
      <c r="R148" s="228"/>
      <c r="S148" s="228"/>
      <c r="T148" s="229"/>
      <c r="AT148" s="230" t="s">
        <v>144</v>
      </c>
      <c r="AU148" s="230" t="s">
        <v>81</v>
      </c>
      <c r="AV148" s="11" t="s">
        <v>79</v>
      </c>
      <c r="AW148" s="11" t="s">
        <v>33</v>
      </c>
      <c r="AX148" s="11" t="s">
        <v>72</v>
      </c>
      <c r="AY148" s="230" t="s">
        <v>133</v>
      </c>
    </row>
    <row r="149" s="12" customFormat="1">
      <c r="B149" s="231"/>
      <c r="C149" s="232"/>
      <c r="D149" s="218" t="s">
        <v>144</v>
      </c>
      <c r="E149" s="233" t="s">
        <v>1</v>
      </c>
      <c r="F149" s="234" t="s">
        <v>1597</v>
      </c>
      <c r="G149" s="232"/>
      <c r="H149" s="235">
        <v>59.100000000000001</v>
      </c>
      <c r="I149" s="236"/>
      <c r="J149" s="232"/>
      <c r="K149" s="232"/>
      <c r="L149" s="237"/>
      <c r="M149" s="238"/>
      <c r="N149" s="239"/>
      <c r="O149" s="239"/>
      <c r="P149" s="239"/>
      <c r="Q149" s="239"/>
      <c r="R149" s="239"/>
      <c r="S149" s="239"/>
      <c r="T149" s="240"/>
      <c r="AT149" s="241" t="s">
        <v>144</v>
      </c>
      <c r="AU149" s="241" t="s">
        <v>81</v>
      </c>
      <c r="AV149" s="12" t="s">
        <v>81</v>
      </c>
      <c r="AW149" s="12" t="s">
        <v>33</v>
      </c>
      <c r="AX149" s="12" t="s">
        <v>72</v>
      </c>
      <c r="AY149" s="241" t="s">
        <v>133</v>
      </c>
    </row>
    <row r="150" s="13" customFormat="1">
      <c r="B150" s="242"/>
      <c r="C150" s="243"/>
      <c r="D150" s="218" t="s">
        <v>144</v>
      </c>
      <c r="E150" s="244" t="s">
        <v>1</v>
      </c>
      <c r="F150" s="245" t="s">
        <v>149</v>
      </c>
      <c r="G150" s="243"/>
      <c r="H150" s="246">
        <v>188.5</v>
      </c>
      <c r="I150" s="247"/>
      <c r="J150" s="243"/>
      <c r="K150" s="243"/>
      <c r="L150" s="248"/>
      <c r="M150" s="249"/>
      <c r="N150" s="250"/>
      <c r="O150" s="250"/>
      <c r="P150" s="250"/>
      <c r="Q150" s="250"/>
      <c r="R150" s="250"/>
      <c r="S150" s="250"/>
      <c r="T150" s="251"/>
      <c r="AT150" s="252" t="s">
        <v>144</v>
      </c>
      <c r="AU150" s="252" t="s">
        <v>81</v>
      </c>
      <c r="AV150" s="13" t="s">
        <v>140</v>
      </c>
      <c r="AW150" s="13" t="s">
        <v>33</v>
      </c>
      <c r="AX150" s="13" t="s">
        <v>79</v>
      </c>
      <c r="AY150" s="252" t="s">
        <v>133</v>
      </c>
    </row>
    <row r="151" s="1" customFormat="1" ht="16.5" customHeight="1">
      <c r="B151" s="37"/>
      <c r="C151" s="206" t="s">
        <v>201</v>
      </c>
      <c r="D151" s="206" t="s">
        <v>135</v>
      </c>
      <c r="E151" s="207" t="s">
        <v>194</v>
      </c>
      <c r="F151" s="208" t="s">
        <v>195</v>
      </c>
      <c r="G151" s="209" t="s">
        <v>196</v>
      </c>
      <c r="H151" s="210">
        <v>26.399999999999999</v>
      </c>
      <c r="I151" s="211"/>
      <c r="J151" s="212">
        <f>ROUND(I151*H151,2)</f>
        <v>0</v>
      </c>
      <c r="K151" s="208" t="s">
        <v>139</v>
      </c>
      <c r="L151" s="42"/>
      <c r="M151" s="213" t="s">
        <v>1</v>
      </c>
      <c r="N151" s="214" t="s">
        <v>43</v>
      </c>
      <c r="O151" s="78"/>
      <c r="P151" s="215">
        <f>O151*H151</f>
        <v>0</v>
      </c>
      <c r="Q151" s="215">
        <v>0.0086800000000000002</v>
      </c>
      <c r="R151" s="215">
        <f>Q151*H151</f>
        <v>0.229152</v>
      </c>
      <c r="S151" s="215">
        <v>0</v>
      </c>
      <c r="T151" s="216">
        <f>S151*H151</f>
        <v>0</v>
      </c>
      <c r="AR151" s="16" t="s">
        <v>140</v>
      </c>
      <c r="AT151" s="16" t="s">
        <v>135</v>
      </c>
      <c r="AU151" s="16" t="s">
        <v>81</v>
      </c>
      <c r="AY151" s="16" t="s">
        <v>133</v>
      </c>
      <c r="BE151" s="217">
        <f>IF(N151="základní",J151,0)</f>
        <v>0</v>
      </c>
      <c r="BF151" s="217">
        <f>IF(N151="snížená",J151,0)</f>
        <v>0</v>
      </c>
      <c r="BG151" s="217">
        <f>IF(N151="zákl. přenesená",J151,0)</f>
        <v>0</v>
      </c>
      <c r="BH151" s="217">
        <f>IF(N151="sníž. přenesená",J151,0)</f>
        <v>0</v>
      </c>
      <c r="BI151" s="217">
        <f>IF(N151="nulová",J151,0)</f>
        <v>0</v>
      </c>
      <c r="BJ151" s="16" t="s">
        <v>79</v>
      </c>
      <c r="BK151" s="217">
        <f>ROUND(I151*H151,2)</f>
        <v>0</v>
      </c>
      <c r="BL151" s="16" t="s">
        <v>140</v>
      </c>
      <c r="BM151" s="16" t="s">
        <v>1598</v>
      </c>
    </row>
    <row r="152" s="1" customFormat="1">
      <c r="B152" s="37"/>
      <c r="C152" s="38"/>
      <c r="D152" s="218" t="s">
        <v>142</v>
      </c>
      <c r="E152" s="38"/>
      <c r="F152" s="219" t="s">
        <v>195</v>
      </c>
      <c r="G152" s="38"/>
      <c r="H152" s="38"/>
      <c r="I152" s="131"/>
      <c r="J152" s="38"/>
      <c r="K152" s="38"/>
      <c r="L152" s="42"/>
      <c r="M152" s="220"/>
      <c r="N152" s="78"/>
      <c r="O152" s="78"/>
      <c r="P152" s="78"/>
      <c r="Q152" s="78"/>
      <c r="R152" s="78"/>
      <c r="S152" s="78"/>
      <c r="T152" s="79"/>
      <c r="AT152" s="16" t="s">
        <v>142</v>
      </c>
      <c r="AU152" s="16" t="s">
        <v>81</v>
      </c>
    </row>
    <row r="153" s="11" customFormat="1">
      <c r="B153" s="221"/>
      <c r="C153" s="222"/>
      <c r="D153" s="218" t="s">
        <v>144</v>
      </c>
      <c r="E153" s="223" t="s">
        <v>1</v>
      </c>
      <c r="F153" s="224" t="s">
        <v>198</v>
      </c>
      <c r="G153" s="222"/>
      <c r="H153" s="223" t="s">
        <v>1</v>
      </c>
      <c r="I153" s="225"/>
      <c r="J153" s="222"/>
      <c r="K153" s="222"/>
      <c r="L153" s="226"/>
      <c r="M153" s="227"/>
      <c r="N153" s="228"/>
      <c r="O153" s="228"/>
      <c r="P153" s="228"/>
      <c r="Q153" s="228"/>
      <c r="R153" s="228"/>
      <c r="S153" s="228"/>
      <c r="T153" s="229"/>
      <c r="AT153" s="230" t="s">
        <v>144</v>
      </c>
      <c r="AU153" s="230" t="s">
        <v>81</v>
      </c>
      <c r="AV153" s="11" t="s">
        <v>79</v>
      </c>
      <c r="AW153" s="11" t="s">
        <v>33</v>
      </c>
      <c r="AX153" s="11" t="s">
        <v>72</v>
      </c>
      <c r="AY153" s="230" t="s">
        <v>133</v>
      </c>
    </row>
    <row r="154" s="12" customFormat="1">
      <c r="B154" s="231"/>
      <c r="C154" s="232"/>
      <c r="D154" s="218" t="s">
        <v>144</v>
      </c>
      <c r="E154" s="233" t="s">
        <v>1</v>
      </c>
      <c r="F154" s="234" t="s">
        <v>1599</v>
      </c>
      <c r="G154" s="232"/>
      <c r="H154" s="235">
        <v>13.6</v>
      </c>
      <c r="I154" s="236"/>
      <c r="J154" s="232"/>
      <c r="K154" s="232"/>
      <c r="L154" s="237"/>
      <c r="M154" s="238"/>
      <c r="N154" s="239"/>
      <c r="O154" s="239"/>
      <c r="P154" s="239"/>
      <c r="Q154" s="239"/>
      <c r="R154" s="239"/>
      <c r="S154" s="239"/>
      <c r="T154" s="240"/>
      <c r="AT154" s="241" t="s">
        <v>144</v>
      </c>
      <c r="AU154" s="241" t="s">
        <v>81</v>
      </c>
      <c r="AV154" s="12" t="s">
        <v>81</v>
      </c>
      <c r="AW154" s="12" t="s">
        <v>33</v>
      </c>
      <c r="AX154" s="12" t="s">
        <v>72</v>
      </c>
      <c r="AY154" s="241" t="s">
        <v>133</v>
      </c>
    </row>
    <row r="155" s="12" customFormat="1">
      <c r="B155" s="231"/>
      <c r="C155" s="232"/>
      <c r="D155" s="218" t="s">
        <v>144</v>
      </c>
      <c r="E155" s="233" t="s">
        <v>1</v>
      </c>
      <c r="F155" s="234" t="s">
        <v>1600</v>
      </c>
      <c r="G155" s="232"/>
      <c r="H155" s="235">
        <v>12.800000000000001</v>
      </c>
      <c r="I155" s="236"/>
      <c r="J155" s="232"/>
      <c r="K155" s="232"/>
      <c r="L155" s="237"/>
      <c r="M155" s="238"/>
      <c r="N155" s="239"/>
      <c r="O155" s="239"/>
      <c r="P155" s="239"/>
      <c r="Q155" s="239"/>
      <c r="R155" s="239"/>
      <c r="S155" s="239"/>
      <c r="T155" s="240"/>
      <c r="AT155" s="241" t="s">
        <v>144</v>
      </c>
      <c r="AU155" s="241" t="s">
        <v>81</v>
      </c>
      <c r="AV155" s="12" t="s">
        <v>81</v>
      </c>
      <c r="AW155" s="12" t="s">
        <v>33</v>
      </c>
      <c r="AX155" s="12" t="s">
        <v>72</v>
      </c>
      <c r="AY155" s="241" t="s">
        <v>133</v>
      </c>
    </row>
    <row r="156" s="13" customFormat="1">
      <c r="B156" s="242"/>
      <c r="C156" s="243"/>
      <c r="D156" s="218" t="s">
        <v>144</v>
      </c>
      <c r="E156" s="244" t="s">
        <v>1</v>
      </c>
      <c r="F156" s="245" t="s">
        <v>149</v>
      </c>
      <c r="G156" s="243"/>
      <c r="H156" s="246">
        <v>26.399999999999999</v>
      </c>
      <c r="I156" s="247"/>
      <c r="J156" s="243"/>
      <c r="K156" s="243"/>
      <c r="L156" s="248"/>
      <c r="M156" s="249"/>
      <c r="N156" s="250"/>
      <c r="O156" s="250"/>
      <c r="P156" s="250"/>
      <c r="Q156" s="250"/>
      <c r="R156" s="250"/>
      <c r="S156" s="250"/>
      <c r="T156" s="251"/>
      <c r="AT156" s="252" t="s">
        <v>144</v>
      </c>
      <c r="AU156" s="252" t="s">
        <v>81</v>
      </c>
      <c r="AV156" s="13" t="s">
        <v>140</v>
      </c>
      <c r="AW156" s="13" t="s">
        <v>33</v>
      </c>
      <c r="AX156" s="13" t="s">
        <v>79</v>
      </c>
      <c r="AY156" s="252" t="s">
        <v>133</v>
      </c>
    </row>
    <row r="157" s="1" customFormat="1" ht="16.5" customHeight="1">
      <c r="B157" s="37"/>
      <c r="C157" s="206" t="s">
        <v>208</v>
      </c>
      <c r="D157" s="206" t="s">
        <v>135</v>
      </c>
      <c r="E157" s="207" t="s">
        <v>202</v>
      </c>
      <c r="F157" s="208" t="s">
        <v>203</v>
      </c>
      <c r="G157" s="209" t="s">
        <v>196</v>
      </c>
      <c r="H157" s="210">
        <v>32</v>
      </c>
      <c r="I157" s="211"/>
      <c r="J157" s="212">
        <f>ROUND(I157*H157,2)</f>
        <v>0</v>
      </c>
      <c r="K157" s="208" t="s">
        <v>139</v>
      </c>
      <c r="L157" s="42"/>
      <c r="M157" s="213" t="s">
        <v>1</v>
      </c>
      <c r="N157" s="214" t="s">
        <v>43</v>
      </c>
      <c r="O157" s="78"/>
      <c r="P157" s="215">
        <f>O157*H157</f>
        <v>0</v>
      </c>
      <c r="Q157" s="215">
        <v>0.036900000000000002</v>
      </c>
      <c r="R157" s="215">
        <f>Q157*H157</f>
        <v>1.1808000000000001</v>
      </c>
      <c r="S157" s="215">
        <v>0</v>
      </c>
      <c r="T157" s="216">
        <f>S157*H157</f>
        <v>0</v>
      </c>
      <c r="AR157" s="16" t="s">
        <v>140</v>
      </c>
      <c r="AT157" s="16" t="s">
        <v>135</v>
      </c>
      <c r="AU157" s="16" t="s">
        <v>81</v>
      </c>
      <c r="AY157" s="16" t="s">
        <v>133</v>
      </c>
      <c r="BE157" s="217">
        <f>IF(N157="základní",J157,0)</f>
        <v>0</v>
      </c>
      <c r="BF157" s="217">
        <f>IF(N157="snížená",J157,0)</f>
        <v>0</v>
      </c>
      <c r="BG157" s="217">
        <f>IF(N157="zákl. přenesená",J157,0)</f>
        <v>0</v>
      </c>
      <c r="BH157" s="217">
        <f>IF(N157="sníž. přenesená",J157,0)</f>
        <v>0</v>
      </c>
      <c r="BI157" s="217">
        <f>IF(N157="nulová",J157,0)</f>
        <v>0</v>
      </c>
      <c r="BJ157" s="16" t="s">
        <v>79</v>
      </c>
      <c r="BK157" s="217">
        <f>ROUND(I157*H157,2)</f>
        <v>0</v>
      </c>
      <c r="BL157" s="16" t="s">
        <v>140</v>
      </c>
      <c r="BM157" s="16" t="s">
        <v>1601</v>
      </c>
    </row>
    <row r="158" s="1" customFormat="1">
      <c r="B158" s="37"/>
      <c r="C158" s="38"/>
      <c r="D158" s="218" t="s">
        <v>142</v>
      </c>
      <c r="E158" s="38"/>
      <c r="F158" s="219" t="s">
        <v>203</v>
      </c>
      <c r="G158" s="38"/>
      <c r="H158" s="38"/>
      <c r="I158" s="131"/>
      <c r="J158" s="38"/>
      <c r="K158" s="38"/>
      <c r="L158" s="42"/>
      <c r="M158" s="220"/>
      <c r="N158" s="78"/>
      <c r="O158" s="78"/>
      <c r="P158" s="78"/>
      <c r="Q158" s="78"/>
      <c r="R158" s="78"/>
      <c r="S158" s="78"/>
      <c r="T158" s="79"/>
      <c r="AT158" s="16" t="s">
        <v>142</v>
      </c>
      <c r="AU158" s="16" t="s">
        <v>81</v>
      </c>
    </row>
    <row r="159" s="11" customFormat="1">
      <c r="B159" s="221"/>
      <c r="C159" s="222"/>
      <c r="D159" s="218" t="s">
        <v>144</v>
      </c>
      <c r="E159" s="223" t="s">
        <v>1</v>
      </c>
      <c r="F159" s="224" t="s">
        <v>205</v>
      </c>
      <c r="G159" s="222"/>
      <c r="H159" s="223" t="s">
        <v>1</v>
      </c>
      <c r="I159" s="225"/>
      <c r="J159" s="222"/>
      <c r="K159" s="222"/>
      <c r="L159" s="226"/>
      <c r="M159" s="227"/>
      <c r="N159" s="228"/>
      <c r="O159" s="228"/>
      <c r="P159" s="228"/>
      <c r="Q159" s="228"/>
      <c r="R159" s="228"/>
      <c r="S159" s="228"/>
      <c r="T159" s="229"/>
      <c r="AT159" s="230" t="s">
        <v>144</v>
      </c>
      <c r="AU159" s="230" t="s">
        <v>81</v>
      </c>
      <c r="AV159" s="11" t="s">
        <v>79</v>
      </c>
      <c r="AW159" s="11" t="s">
        <v>33</v>
      </c>
      <c r="AX159" s="11" t="s">
        <v>72</v>
      </c>
      <c r="AY159" s="230" t="s">
        <v>133</v>
      </c>
    </row>
    <row r="160" s="12" customFormat="1">
      <c r="B160" s="231"/>
      <c r="C160" s="232"/>
      <c r="D160" s="218" t="s">
        <v>144</v>
      </c>
      <c r="E160" s="233" t="s">
        <v>1</v>
      </c>
      <c r="F160" s="234" t="s">
        <v>1602</v>
      </c>
      <c r="G160" s="232"/>
      <c r="H160" s="235">
        <v>16</v>
      </c>
      <c r="I160" s="236"/>
      <c r="J160" s="232"/>
      <c r="K160" s="232"/>
      <c r="L160" s="237"/>
      <c r="M160" s="238"/>
      <c r="N160" s="239"/>
      <c r="O160" s="239"/>
      <c r="P160" s="239"/>
      <c r="Q160" s="239"/>
      <c r="R160" s="239"/>
      <c r="S160" s="239"/>
      <c r="T160" s="240"/>
      <c r="AT160" s="241" t="s">
        <v>144</v>
      </c>
      <c r="AU160" s="241" t="s">
        <v>81</v>
      </c>
      <c r="AV160" s="12" t="s">
        <v>81</v>
      </c>
      <c r="AW160" s="12" t="s">
        <v>33</v>
      </c>
      <c r="AX160" s="12" t="s">
        <v>72</v>
      </c>
      <c r="AY160" s="241" t="s">
        <v>133</v>
      </c>
    </row>
    <row r="161" s="12" customFormat="1">
      <c r="B161" s="231"/>
      <c r="C161" s="232"/>
      <c r="D161" s="218" t="s">
        <v>144</v>
      </c>
      <c r="E161" s="233" t="s">
        <v>1</v>
      </c>
      <c r="F161" s="234" t="s">
        <v>1602</v>
      </c>
      <c r="G161" s="232"/>
      <c r="H161" s="235">
        <v>16</v>
      </c>
      <c r="I161" s="236"/>
      <c r="J161" s="232"/>
      <c r="K161" s="232"/>
      <c r="L161" s="237"/>
      <c r="M161" s="238"/>
      <c r="N161" s="239"/>
      <c r="O161" s="239"/>
      <c r="P161" s="239"/>
      <c r="Q161" s="239"/>
      <c r="R161" s="239"/>
      <c r="S161" s="239"/>
      <c r="T161" s="240"/>
      <c r="AT161" s="241" t="s">
        <v>144</v>
      </c>
      <c r="AU161" s="241" t="s">
        <v>81</v>
      </c>
      <c r="AV161" s="12" t="s">
        <v>81</v>
      </c>
      <c r="AW161" s="12" t="s">
        <v>33</v>
      </c>
      <c r="AX161" s="12" t="s">
        <v>72</v>
      </c>
      <c r="AY161" s="241" t="s">
        <v>133</v>
      </c>
    </row>
    <row r="162" s="13" customFormat="1">
      <c r="B162" s="242"/>
      <c r="C162" s="243"/>
      <c r="D162" s="218" t="s">
        <v>144</v>
      </c>
      <c r="E162" s="244" t="s">
        <v>1</v>
      </c>
      <c r="F162" s="245" t="s">
        <v>149</v>
      </c>
      <c r="G162" s="243"/>
      <c r="H162" s="246">
        <v>32</v>
      </c>
      <c r="I162" s="247"/>
      <c r="J162" s="243"/>
      <c r="K162" s="243"/>
      <c r="L162" s="248"/>
      <c r="M162" s="249"/>
      <c r="N162" s="250"/>
      <c r="O162" s="250"/>
      <c r="P162" s="250"/>
      <c r="Q162" s="250"/>
      <c r="R162" s="250"/>
      <c r="S162" s="250"/>
      <c r="T162" s="251"/>
      <c r="AT162" s="252" t="s">
        <v>144</v>
      </c>
      <c r="AU162" s="252" t="s">
        <v>81</v>
      </c>
      <c r="AV162" s="13" t="s">
        <v>140</v>
      </c>
      <c r="AW162" s="13" t="s">
        <v>33</v>
      </c>
      <c r="AX162" s="13" t="s">
        <v>79</v>
      </c>
      <c r="AY162" s="252" t="s">
        <v>133</v>
      </c>
    </row>
    <row r="163" s="1" customFormat="1" ht="16.5" customHeight="1">
      <c r="B163" s="37"/>
      <c r="C163" s="206" t="s">
        <v>221</v>
      </c>
      <c r="D163" s="206" t="s">
        <v>135</v>
      </c>
      <c r="E163" s="207" t="s">
        <v>209</v>
      </c>
      <c r="F163" s="208" t="s">
        <v>210</v>
      </c>
      <c r="G163" s="209" t="s">
        <v>211</v>
      </c>
      <c r="H163" s="210">
        <v>93.819000000000003</v>
      </c>
      <c r="I163" s="211"/>
      <c r="J163" s="212">
        <f>ROUND(I163*H163,2)</f>
        <v>0</v>
      </c>
      <c r="K163" s="208" t="s">
        <v>139</v>
      </c>
      <c r="L163" s="42"/>
      <c r="M163" s="213" t="s">
        <v>1</v>
      </c>
      <c r="N163" s="214" t="s">
        <v>43</v>
      </c>
      <c r="O163" s="78"/>
      <c r="P163" s="215">
        <f>O163*H163</f>
        <v>0</v>
      </c>
      <c r="Q163" s="215">
        <v>0</v>
      </c>
      <c r="R163" s="215">
        <f>Q163*H163</f>
        <v>0</v>
      </c>
      <c r="S163" s="215">
        <v>0</v>
      </c>
      <c r="T163" s="216">
        <f>S163*H163</f>
        <v>0</v>
      </c>
      <c r="AR163" s="16" t="s">
        <v>140</v>
      </c>
      <c r="AT163" s="16" t="s">
        <v>135</v>
      </c>
      <c r="AU163" s="16" t="s">
        <v>81</v>
      </c>
      <c r="AY163" s="16" t="s">
        <v>133</v>
      </c>
      <c r="BE163" s="217">
        <f>IF(N163="základní",J163,0)</f>
        <v>0</v>
      </c>
      <c r="BF163" s="217">
        <f>IF(N163="snížená",J163,0)</f>
        <v>0</v>
      </c>
      <c r="BG163" s="217">
        <f>IF(N163="zákl. přenesená",J163,0)</f>
        <v>0</v>
      </c>
      <c r="BH163" s="217">
        <f>IF(N163="sníž. přenesená",J163,0)</f>
        <v>0</v>
      </c>
      <c r="BI163" s="217">
        <f>IF(N163="nulová",J163,0)</f>
        <v>0</v>
      </c>
      <c r="BJ163" s="16" t="s">
        <v>79</v>
      </c>
      <c r="BK163" s="217">
        <f>ROUND(I163*H163,2)</f>
        <v>0</v>
      </c>
      <c r="BL163" s="16" t="s">
        <v>140</v>
      </c>
      <c r="BM163" s="16" t="s">
        <v>1603</v>
      </c>
    </row>
    <row r="164" s="1" customFormat="1">
      <c r="B164" s="37"/>
      <c r="C164" s="38"/>
      <c r="D164" s="218" t="s">
        <v>142</v>
      </c>
      <c r="E164" s="38"/>
      <c r="F164" s="219" t="s">
        <v>210</v>
      </c>
      <c r="G164" s="38"/>
      <c r="H164" s="38"/>
      <c r="I164" s="131"/>
      <c r="J164" s="38"/>
      <c r="K164" s="38"/>
      <c r="L164" s="42"/>
      <c r="M164" s="220"/>
      <c r="N164" s="78"/>
      <c r="O164" s="78"/>
      <c r="P164" s="78"/>
      <c r="Q164" s="78"/>
      <c r="R164" s="78"/>
      <c r="S164" s="78"/>
      <c r="T164" s="79"/>
      <c r="AT164" s="16" t="s">
        <v>142</v>
      </c>
      <c r="AU164" s="16" t="s">
        <v>81</v>
      </c>
    </row>
    <row r="165" s="11" customFormat="1">
      <c r="B165" s="221"/>
      <c r="C165" s="222"/>
      <c r="D165" s="218" t="s">
        <v>144</v>
      </c>
      <c r="E165" s="223" t="s">
        <v>1</v>
      </c>
      <c r="F165" s="224" t="s">
        <v>198</v>
      </c>
      <c r="G165" s="222"/>
      <c r="H165" s="223" t="s">
        <v>1</v>
      </c>
      <c r="I165" s="225"/>
      <c r="J165" s="222"/>
      <c r="K165" s="222"/>
      <c r="L165" s="226"/>
      <c r="M165" s="227"/>
      <c r="N165" s="228"/>
      <c r="O165" s="228"/>
      <c r="P165" s="228"/>
      <c r="Q165" s="228"/>
      <c r="R165" s="228"/>
      <c r="S165" s="228"/>
      <c r="T165" s="229"/>
      <c r="AT165" s="230" t="s">
        <v>144</v>
      </c>
      <c r="AU165" s="230" t="s">
        <v>81</v>
      </c>
      <c r="AV165" s="11" t="s">
        <v>79</v>
      </c>
      <c r="AW165" s="11" t="s">
        <v>33</v>
      </c>
      <c r="AX165" s="11" t="s">
        <v>72</v>
      </c>
      <c r="AY165" s="230" t="s">
        <v>133</v>
      </c>
    </row>
    <row r="166" s="11" customFormat="1">
      <c r="B166" s="221"/>
      <c r="C166" s="222"/>
      <c r="D166" s="218" t="s">
        <v>144</v>
      </c>
      <c r="E166" s="223" t="s">
        <v>1</v>
      </c>
      <c r="F166" s="224" t="s">
        <v>1593</v>
      </c>
      <c r="G166" s="222"/>
      <c r="H166" s="223" t="s">
        <v>1</v>
      </c>
      <c r="I166" s="225"/>
      <c r="J166" s="222"/>
      <c r="K166" s="222"/>
      <c r="L166" s="226"/>
      <c r="M166" s="227"/>
      <c r="N166" s="228"/>
      <c r="O166" s="228"/>
      <c r="P166" s="228"/>
      <c r="Q166" s="228"/>
      <c r="R166" s="228"/>
      <c r="S166" s="228"/>
      <c r="T166" s="229"/>
      <c r="AT166" s="230" t="s">
        <v>144</v>
      </c>
      <c r="AU166" s="230" t="s">
        <v>81</v>
      </c>
      <c r="AV166" s="11" t="s">
        <v>79</v>
      </c>
      <c r="AW166" s="11" t="s">
        <v>33</v>
      </c>
      <c r="AX166" s="11" t="s">
        <v>72</v>
      </c>
      <c r="AY166" s="230" t="s">
        <v>133</v>
      </c>
    </row>
    <row r="167" s="12" customFormat="1">
      <c r="B167" s="231"/>
      <c r="C167" s="232"/>
      <c r="D167" s="218" t="s">
        <v>144</v>
      </c>
      <c r="E167" s="233" t="s">
        <v>1</v>
      </c>
      <c r="F167" s="234" t="s">
        <v>1604</v>
      </c>
      <c r="G167" s="232"/>
      <c r="H167" s="235">
        <v>26.039999999999999</v>
      </c>
      <c r="I167" s="236"/>
      <c r="J167" s="232"/>
      <c r="K167" s="232"/>
      <c r="L167" s="237"/>
      <c r="M167" s="238"/>
      <c r="N167" s="239"/>
      <c r="O167" s="239"/>
      <c r="P167" s="239"/>
      <c r="Q167" s="239"/>
      <c r="R167" s="239"/>
      <c r="S167" s="239"/>
      <c r="T167" s="240"/>
      <c r="AT167" s="241" t="s">
        <v>144</v>
      </c>
      <c r="AU167" s="241" t="s">
        <v>81</v>
      </c>
      <c r="AV167" s="12" t="s">
        <v>81</v>
      </c>
      <c r="AW167" s="12" t="s">
        <v>33</v>
      </c>
      <c r="AX167" s="12" t="s">
        <v>72</v>
      </c>
      <c r="AY167" s="241" t="s">
        <v>133</v>
      </c>
    </row>
    <row r="168" s="12" customFormat="1">
      <c r="B168" s="231"/>
      <c r="C168" s="232"/>
      <c r="D168" s="218" t="s">
        <v>144</v>
      </c>
      <c r="E168" s="233" t="s">
        <v>1</v>
      </c>
      <c r="F168" s="234" t="s">
        <v>1605</v>
      </c>
      <c r="G168" s="232"/>
      <c r="H168" s="235">
        <v>21.501999999999999</v>
      </c>
      <c r="I168" s="236"/>
      <c r="J168" s="232"/>
      <c r="K168" s="232"/>
      <c r="L168" s="237"/>
      <c r="M168" s="238"/>
      <c r="N168" s="239"/>
      <c r="O168" s="239"/>
      <c r="P168" s="239"/>
      <c r="Q168" s="239"/>
      <c r="R168" s="239"/>
      <c r="S168" s="239"/>
      <c r="T168" s="240"/>
      <c r="AT168" s="241" t="s">
        <v>144</v>
      </c>
      <c r="AU168" s="241" t="s">
        <v>81</v>
      </c>
      <c r="AV168" s="12" t="s">
        <v>81</v>
      </c>
      <c r="AW168" s="12" t="s">
        <v>33</v>
      </c>
      <c r="AX168" s="12" t="s">
        <v>72</v>
      </c>
      <c r="AY168" s="241" t="s">
        <v>133</v>
      </c>
    </row>
    <row r="169" s="12" customFormat="1">
      <c r="B169" s="231"/>
      <c r="C169" s="232"/>
      <c r="D169" s="218" t="s">
        <v>144</v>
      </c>
      <c r="E169" s="233" t="s">
        <v>1</v>
      </c>
      <c r="F169" s="234" t="s">
        <v>1604</v>
      </c>
      <c r="G169" s="232"/>
      <c r="H169" s="235">
        <v>26.039999999999999</v>
      </c>
      <c r="I169" s="236"/>
      <c r="J169" s="232"/>
      <c r="K169" s="232"/>
      <c r="L169" s="237"/>
      <c r="M169" s="238"/>
      <c r="N169" s="239"/>
      <c r="O169" s="239"/>
      <c r="P169" s="239"/>
      <c r="Q169" s="239"/>
      <c r="R169" s="239"/>
      <c r="S169" s="239"/>
      <c r="T169" s="240"/>
      <c r="AT169" s="241" t="s">
        <v>144</v>
      </c>
      <c r="AU169" s="241" t="s">
        <v>81</v>
      </c>
      <c r="AV169" s="12" t="s">
        <v>81</v>
      </c>
      <c r="AW169" s="12" t="s">
        <v>33</v>
      </c>
      <c r="AX169" s="12" t="s">
        <v>72</v>
      </c>
      <c r="AY169" s="241" t="s">
        <v>133</v>
      </c>
    </row>
    <row r="170" s="12" customFormat="1">
      <c r="B170" s="231"/>
      <c r="C170" s="232"/>
      <c r="D170" s="218" t="s">
        <v>144</v>
      </c>
      <c r="E170" s="233" t="s">
        <v>1</v>
      </c>
      <c r="F170" s="234" t="s">
        <v>1606</v>
      </c>
      <c r="G170" s="232"/>
      <c r="H170" s="235">
        <v>20.236999999999998</v>
      </c>
      <c r="I170" s="236"/>
      <c r="J170" s="232"/>
      <c r="K170" s="232"/>
      <c r="L170" s="237"/>
      <c r="M170" s="238"/>
      <c r="N170" s="239"/>
      <c r="O170" s="239"/>
      <c r="P170" s="239"/>
      <c r="Q170" s="239"/>
      <c r="R170" s="239"/>
      <c r="S170" s="239"/>
      <c r="T170" s="240"/>
      <c r="AT170" s="241" t="s">
        <v>144</v>
      </c>
      <c r="AU170" s="241" t="s">
        <v>81</v>
      </c>
      <c r="AV170" s="12" t="s">
        <v>81</v>
      </c>
      <c r="AW170" s="12" t="s">
        <v>33</v>
      </c>
      <c r="AX170" s="12" t="s">
        <v>72</v>
      </c>
      <c r="AY170" s="241" t="s">
        <v>133</v>
      </c>
    </row>
    <row r="171" s="13" customFormat="1">
      <c r="B171" s="242"/>
      <c r="C171" s="243"/>
      <c r="D171" s="218" t="s">
        <v>144</v>
      </c>
      <c r="E171" s="244" t="s">
        <v>1</v>
      </c>
      <c r="F171" s="245" t="s">
        <v>149</v>
      </c>
      <c r="G171" s="243"/>
      <c r="H171" s="246">
        <v>93.819000000000003</v>
      </c>
      <c r="I171" s="247"/>
      <c r="J171" s="243"/>
      <c r="K171" s="243"/>
      <c r="L171" s="248"/>
      <c r="M171" s="249"/>
      <c r="N171" s="250"/>
      <c r="O171" s="250"/>
      <c r="P171" s="250"/>
      <c r="Q171" s="250"/>
      <c r="R171" s="250"/>
      <c r="S171" s="250"/>
      <c r="T171" s="251"/>
      <c r="AT171" s="252" t="s">
        <v>144</v>
      </c>
      <c r="AU171" s="252" t="s">
        <v>81</v>
      </c>
      <c r="AV171" s="13" t="s">
        <v>140</v>
      </c>
      <c r="AW171" s="13" t="s">
        <v>33</v>
      </c>
      <c r="AX171" s="13" t="s">
        <v>79</v>
      </c>
      <c r="AY171" s="252" t="s">
        <v>133</v>
      </c>
    </row>
    <row r="172" s="1" customFormat="1" ht="16.5" customHeight="1">
      <c r="B172" s="37"/>
      <c r="C172" s="206" t="s">
        <v>231</v>
      </c>
      <c r="D172" s="206" t="s">
        <v>135</v>
      </c>
      <c r="E172" s="207" t="s">
        <v>222</v>
      </c>
      <c r="F172" s="208" t="s">
        <v>223</v>
      </c>
      <c r="G172" s="209" t="s">
        <v>211</v>
      </c>
      <c r="H172" s="210">
        <v>4.7199999999999998</v>
      </c>
      <c r="I172" s="211"/>
      <c r="J172" s="212">
        <f>ROUND(I172*H172,2)</f>
        <v>0</v>
      </c>
      <c r="K172" s="208" t="s">
        <v>139</v>
      </c>
      <c r="L172" s="42"/>
      <c r="M172" s="213" t="s">
        <v>1</v>
      </c>
      <c r="N172" s="214" t="s">
        <v>43</v>
      </c>
      <c r="O172" s="78"/>
      <c r="P172" s="215">
        <f>O172*H172</f>
        <v>0</v>
      </c>
      <c r="Q172" s="215">
        <v>0</v>
      </c>
      <c r="R172" s="215">
        <f>Q172*H172</f>
        <v>0</v>
      </c>
      <c r="S172" s="215">
        <v>0</v>
      </c>
      <c r="T172" s="216">
        <f>S172*H172</f>
        <v>0</v>
      </c>
      <c r="AR172" s="16" t="s">
        <v>140</v>
      </c>
      <c r="AT172" s="16" t="s">
        <v>135</v>
      </c>
      <c r="AU172" s="16" t="s">
        <v>81</v>
      </c>
      <c r="AY172" s="16" t="s">
        <v>133</v>
      </c>
      <c r="BE172" s="217">
        <f>IF(N172="základní",J172,0)</f>
        <v>0</v>
      </c>
      <c r="BF172" s="217">
        <f>IF(N172="snížená",J172,0)</f>
        <v>0</v>
      </c>
      <c r="BG172" s="217">
        <f>IF(N172="zákl. přenesená",J172,0)</f>
        <v>0</v>
      </c>
      <c r="BH172" s="217">
        <f>IF(N172="sníž. přenesená",J172,0)</f>
        <v>0</v>
      </c>
      <c r="BI172" s="217">
        <f>IF(N172="nulová",J172,0)</f>
        <v>0</v>
      </c>
      <c r="BJ172" s="16" t="s">
        <v>79</v>
      </c>
      <c r="BK172" s="217">
        <f>ROUND(I172*H172,2)</f>
        <v>0</v>
      </c>
      <c r="BL172" s="16" t="s">
        <v>140</v>
      </c>
      <c r="BM172" s="16" t="s">
        <v>1607</v>
      </c>
    </row>
    <row r="173" s="1" customFormat="1">
      <c r="B173" s="37"/>
      <c r="C173" s="38"/>
      <c r="D173" s="218" t="s">
        <v>142</v>
      </c>
      <c r="E173" s="38"/>
      <c r="F173" s="219" t="s">
        <v>223</v>
      </c>
      <c r="G173" s="38"/>
      <c r="H173" s="38"/>
      <c r="I173" s="131"/>
      <c r="J173" s="38"/>
      <c r="K173" s="38"/>
      <c r="L173" s="42"/>
      <c r="M173" s="220"/>
      <c r="N173" s="78"/>
      <c r="O173" s="78"/>
      <c r="P173" s="78"/>
      <c r="Q173" s="78"/>
      <c r="R173" s="78"/>
      <c r="S173" s="78"/>
      <c r="T173" s="79"/>
      <c r="AT173" s="16" t="s">
        <v>142</v>
      </c>
      <c r="AU173" s="16" t="s">
        <v>81</v>
      </c>
    </row>
    <row r="174" s="11" customFormat="1">
      <c r="B174" s="221"/>
      <c r="C174" s="222"/>
      <c r="D174" s="218" t="s">
        <v>144</v>
      </c>
      <c r="E174" s="223" t="s">
        <v>1</v>
      </c>
      <c r="F174" s="224" t="s">
        <v>225</v>
      </c>
      <c r="G174" s="222"/>
      <c r="H174" s="223" t="s">
        <v>1</v>
      </c>
      <c r="I174" s="225"/>
      <c r="J174" s="222"/>
      <c r="K174" s="222"/>
      <c r="L174" s="226"/>
      <c r="M174" s="227"/>
      <c r="N174" s="228"/>
      <c r="O174" s="228"/>
      <c r="P174" s="228"/>
      <c r="Q174" s="228"/>
      <c r="R174" s="228"/>
      <c r="S174" s="228"/>
      <c r="T174" s="229"/>
      <c r="AT174" s="230" t="s">
        <v>144</v>
      </c>
      <c r="AU174" s="230" t="s">
        <v>81</v>
      </c>
      <c r="AV174" s="11" t="s">
        <v>79</v>
      </c>
      <c r="AW174" s="11" t="s">
        <v>33</v>
      </c>
      <c r="AX174" s="11" t="s">
        <v>72</v>
      </c>
      <c r="AY174" s="230" t="s">
        <v>133</v>
      </c>
    </row>
    <row r="175" s="11" customFormat="1">
      <c r="B175" s="221"/>
      <c r="C175" s="222"/>
      <c r="D175" s="218" t="s">
        <v>144</v>
      </c>
      <c r="E175" s="223" t="s">
        <v>1</v>
      </c>
      <c r="F175" s="224" t="s">
        <v>1593</v>
      </c>
      <c r="G175" s="222"/>
      <c r="H175" s="223" t="s">
        <v>1</v>
      </c>
      <c r="I175" s="225"/>
      <c r="J175" s="222"/>
      <c r="K175" s="222"/>
      <c r="L175" s="226"/>
      <c r="M175" s="227"/>
      <c r="N175" s="228"/>
      <c r="O175" s="228"/>
      <c r="P175" s="228"/>
      <c r="Q175" s="228"/>
      <c r="R175" s="228"/>
      <c r="S175" s="228"/>
      <c r="T175" s="229"/>
      <c r="AT175" s="230" t="s">
        <v>144</v>
      </c>
      <c r="AU175" s="230" t="s">
        <v>81</v>
      </c>
      <c r="AV175" s="11" t="s">
        <v>79</v>
      </c>
      <c r="AW175" s="11" t="s">
        <v>33</v>
      </c>
      <c r="AX175" s="11" t="s">
        <v>72</v>
      </c>
      <c r="AY175" s="230" t="s">
        <v>133</v>
      </c>
    </row>
    <row r="176" s="12" customFormat="1">
      <c r="B176" s="231"/>
      <c r="C176" s="232"/>
      <c r="D176" s="218" t="s">
        <v>144</v>
      </c>
      <c r="E176" s="233" t="s">
        <v>1</v>
      </c>
      <c r="F176" s="234" t="s">
        <v>1608</v>
      </c>
      <c r="G176" s="232"/>
      <c r="H176" s="235">
        <v>4.7199999999999998</v>
      </c>
      <c r="I176" s="236"/>
      <c r="J176" s="232"/>
      <c r="K176" s="232"/>
      <c r="L176" s="237"/>
      <c r="M176" s="238"/>
      <c r="N176" s="239"/>
      <c r="O176" s="239"/>
      <c r="P176" s="239"/>
      <c r="Q176" s="239"/>
      <c r="R176" s="239"/>
      <c r="S176" s="239"/>
      <c r="T176" s="240"/>
      <c r="AT176" s="241" t="s">
        <v>144</v>
      </c>
      <c r="AU176" s="241" t="s">
        <v>81</v>
      </c>
      <c r="AV176" s="12" t="s">
        <v>81</v>
      </c>
      <c r="AW176" s="12" t="s">
        <v>33</v>
      </c>
      <c r="AX176" s="12" t="s">
        <v>72</v>
      </c>
      <c r="AY176" s="241" t="s">
        <v>133</v>
      </c>
    </row>
    <row r="177" s="13" customFormat="1">
      <c r="B177" s="242"/>
      <c r="C177" s="243"/>
      <c r="D177" s="218" t="s">
        <v>144</v>
      </c>
      <c r="E177" s="244" t="s">
        <v>1</v>
      </c>
      <c r="F177" s="245" t="s">
        <v>149</v>
      </c>
      <c r="G177" s="243"/>
      <c r="H177" s="246">
        <v>4.7199999999999998</v>
      </c>
      <c r="I177" s="247"/>
      <c r="J177" s="243"/>
      <c r="K177" s="243"/>
      <c r="L177" s="248"/>
      <c r="M177" s="249"/>
      <c r="N177" s="250"/>
      <c r="O177" s="250"/>
      <c r="P177" s="250"/>
      <c r="Q177" s="250"/>
      <c r="R177" s="250"/>
      <c r="S177" s="250"/>
      <c r="T177" s="251"/>
      <c r="AT177" s="252" t="s">
        <v>144</v>
      </c>
      <c r="AU177" s="252" t="s">
        <v>81</v>
      </c>
      <c r="AV177" s="13" t="s">
        <v>140</v>
      </c>
      <c r="AW177" s="13" t="s">
        <v>33</v>
      </c>
      <c r="AX177" s="13" t="s">
        <v>79</v>
      </c>
      <c r="AY177" s="252" t="s">
        <v>133</v>
      </c>
    </row>
    <row r="178" s="1" customFormat="1" ht="16.5" customHeight="1">
      <c r="B178" s="37"/>
      <c r="C178" s="206" t="s">
        <v>240</v>
      </c>
      <c r="D178" s="206" t="s">
        <v>135</v>
      </c>
      <c r="E178" s="207" t="s">
        <v>265</v>
      </c>
      <c r="F178" s="208" t="s">
        <v>266</v>
      </c>
      <c r="G178" s="209" t="s">
        <v>211</v>
      </c>
      <c r="H178" s="210">
        <v>249.881</v>
      </c>
      <c r="I178" s="211"/>
      <c r="J178" s="212">
        <f>ROUND(I178*H178,2)</f>
        <v>0</v>
      </c>
      <c r="K178" s="208" t="s">
        <v>139</v>
      </c>
      <c r="L178" s="42"/>
      <c r="M178" s="213" t="s">
        <v>1</v>
      </c>
      <c r="N178" s="214" t="s">
        <v>43</v>
      </c>
      <c r="O178" s="78"/>
      <c r="P178" s="215">
        <f>O178*H178</f>
        <v>0</v>
      </c>
      <c r="Q178" s="215">
        <v>0</v>
      </c>
      <c r="R178" s="215">
        <f>Q178*H178</f>
        <v>0</v>
      </c>
      <c r="S178" s="215">
        <v>0</v>
      </c>
      <c r="T178" s="216">
        <f>S178*H178</f>
        <v>0</v>
      </c>
      <c r="AR178" s="16" t="s">
        <v>140</v>
      </c>
      <c r="AT178" s="16" t="s">
        <v>135</v>
      </c>
      <c r="AU178" s="16" t="s">
        <v>81</v>
      </c>
      <c r="AY178" s="16" t="s">
        <v>133</v>
      </c>
      <c r="BE178" s="217">
        <f>IF(N178="základní",J178,0)</f>
        <v>0</v>
      </c>
      <c r="BF178" s="217">
        <f>IF(N178="snížená",J178,0)</f>
        <v>0</v>
      </c>
      <c r="BG178" s="217">
        <f>IF(N178="zákl. přenesená",J178,0)</f>
        <v>0</v>
      </c>
      <c r="BH178" s="217">
        <f>IF(N178="sníž. přenesená",J178,0)</f>
        <v>0</v>
      </c>
      <c r="BI178" s="217">
        <f>IF(N178="nulová",J178,0)</f>
        <v>0</v>
      </c>
      <c r="BJ178" s="16" t="s">
        <v>79</v>
      </c>
      <c r="BK178" s="217">
        <f>ROUND(I178*H178,2)</f>
        <v>0</v>
      </c>
      <c r="BL178" s="16" t="s">
        <v>140</v>
      </c>
      <c r="BM178" s="16" t="s">
        <v>1609</v>
      </c>
    </row>
    <row r="179" s="1" customFormat="1">
      <c r="B179" s="37"/>
      <c r="C179" s="38"/>
      <c r="D179" s="218" t="s">
        <v>142</v>
      </c>
      <c r="E179" s="38"/>
      <c r="F179" s="219" t="s">
        <v>268</v>
      </c>
      <c r="G179" s="38"/>
      <c r="H179" s="38"/>
      <c r="I179" s="131"/>
      <c r="J179" s="38"/>
      <c r="K179" s="38"/>
      <c r="L179" s="42"/>
      <c r="M179" s="220"/>
      <c r="N179" s="78"/>
      <c r="O179" s="78"/>
      <c r="P179" s="78"/>
      <c r="Q179" s="78"/>
      <c r="R179" s="78"/>
      <c r="S179" s="78"/>
      <c r="T179" s="79"/>
      <c r="AT179" s="16" t="s">
        <v>142</v>
      </c>
      <c r="AU179" s="16" t="s">
        <v>81</v>
      </c>
    </row>
    <row r="180" s="11" customFormat="1">
      <c r="B180" s="221"/>
      <c r="C180" s="222"/>
      <c r="D180" s="218" t="s">
        <v>144</v>
      </c>
      <c r="E180" s="223" t="s">
        <v>1</v>
      </c>
      <c r="F180" s="224" t="s">
        <v>1593</v>
      </c>
      <c r="G180" s="222"/>
      <c r="H180" s="223" t="s">
        <v>1</v>
      </c>
      <c r="I180" s="225"/>
      <c r="J180" s="222"/>
      <c r="K180" s="222"/>
      <c r="L180" s="226"/>
      <c r="M180" s="227"/>
      <c r="N180" s="228"/>
      <c r="O180" s="228"/>
      <c r="P180" s="228"/>
      <c r="Q180" s="228"/>
      <c r="R180" s="228"/>
      <c r="S180" s="228"/>
      <c r="T180" s="229"/>
      <c r="AT180" s="230" t="s">
        <v>144</v>
      </c>
      <c r="AU180" s="230" t="s">
        <v>81</v>
      </c>
      <c r="AV180" s="11" t="s">
        <v>79</v>
      </c>
      <c r="AW180" s="11" t="s">
        <v>33</v>
      </c>
      <c r="AX180" s="11" t="s">
        <v>72</v>
      </c>
      <c r="AY180" s="230" t="s">
        <v>133</v>
      </c>
    </row>
    <row r="181" s="12" customFormat="1">
      <c r="B181" s="231"/>
      <c r="C181" s="232"/>
      <c r="D181" s="218" t="s">
        <v>144</v>
      </c>
      <c r="E181" s="233" t="s">
        <v>1</v>
      </c>
      <c r="F181" s="234" t="s">
        <v>1610</v>
      </c>
      <c r="G181" s="232"/>
      <c r="H181" s="235">
        <v>73.284000000000006</v>
      </c>
      <c r="I181" s="236"/>
      <c r="J181" s="232"/>
      <c r="K181" s="232"/>
      <c r="L181" s="237"/>
      <c r="M181" s="238"/>
      <c r="N181" s="239"/>
      <c r="O181" s="239"/>
      <c r="P181" s="239"/>
      <c r="Q181" s="239"/>
      <c r="R181" s="239"/>
      <c r="S181" s="239"/>
      <c r="T181" s="240"/>
      <c r="AT181" s="241" t="s">
        <v>144</v>
      </c>
      <c r="AU181" s="241" t="s">
        <v>81</v>
      </c>
      <c r="AV181" s="12" t="s">
        <v>81</v>
      </c>
      <c r="AW181" s="12" t="s">
        <v>33</v>
      </c>
      <c r="AX181" s="12" t="s">
        <v>72</v>
      </c>
      <c r="AY181" s="241" t="s">
        <v>133</v>
      </c>
    </row>
    <row r="182" s="12" customFormat="1">
      <c r="B182" s="231"/>
      <c r="C182" s="232"/>
      <c r="D182" s="218" t="s">
        <v>144</v>
      </c>
      <c r="E182" s="233" t="s">
        <v>1</v>
      </c>
      <c r="F182" s="234" t="s">
        <v>1611</v>
      </c>
      <c r="G182" s="232"/>
      <c r="H182" s="235">
        <v>170.80799999999999</v>
      </c>
      <c r="I182" s="236"/>
      <c r="J182" s="232"/>
      <c r="K182" s="232"/>
      <c r="L182" s="237"/>
      <c r="M182" s="238"/>
      <c r="N182" s="239"/>
      <c r="O182" s="239"/>
      <c r="P182" s="239"/>
      <c r="Q182" s="239"/>
      <c r="R182" s="239"/>
      <c r="S182" s="239"/>
      <c r="T182" s="240"/>
      <c r="AT182" s="241" t="s">
        <v>144</v>
      </c>
      <c r="AU182" s="241" t="s">
        <v>81</v>
      </c>
      <c r="AV182" s="12" t="s">
        <v>81</v>
      </c>
      <c r="AW182" s="12" t="s">
        <v>33</v>
      </c>
      <c r="AX182" s="12" t="s">
        <v>72</v>
      </c>
      <c r="AY182" s="241" t="s">
        <v>133</v>
      </c>
    </row>
    <row r="183" s="12" customFormat="1">
      <c r="B183" s="231"/>
      <c r="C183" s="232"/>
      <c r="D183" s="218" t="s">
        <v>144</v>
      </c>
      <c r="E183" s="233" t="s">
        <v>1</v>
      </c>
      <c r="F183" s="234" t="s">
        <v>1612</v>
      </c>
      <c r="G183" s="232"/>
      <c r="H183" s="235">
        <v>89.680000000000007</v>
      </c>
      <c r="I183" s="236"/>
      <c r="J183" s="232"/>
      <c r="K183" s="232"/>
      <c r="L183" s="237"/>
      <c r="M183" s="238"/>
      <c r="N183" s="239"/>
      <c r="O183" s="239"/>
      <c r="P183" s="239"/>
      <c r="Q183" s="239"/>
      <c r="R183" s="239"/>
      <c r="S183" s="239"/>
      <c r="T183" s="240"/>
      <c r="AT183" s="241" t="s">
        <v>144</v>
      </c>
      <c r="AU183" s="241" t="s">
        <v>81</v>
      </c>
      <c r="AV183" s="12" t="s">
        <v>81</v>
      </c>
      <c r="AW183" s="12" t="s">
        <v>33</v>
      </c>
      <c r="AX183" s="12" t="s">
        <v>72</v>
      </c>
      <c r="AY183" s="241" t="s">
        <v>133</v>
      </c>
    </row>
    <row r="184" s="12" customFormat="1">
      <c r="B184" s="231"/>
      <c r="C184" s="232"/>
      <c r="D184" s="218" t="s">
        <v>144</v>
      </c>
      <c r="E184" s="233" t="s">
        <v>1</v>
      </c>
      <c r="F184" s="234" t="s">
        <v>1613</v>
      </c>
      <c r="G184" s="232"/>
      <c r="H184" s="235">
        <v>14.007999999999999</v>
      </c>
      <c r="I184" s="236"/>
      <c r="J184" s="232"/>
      <c r="K184" s="232"/>
      <c r="L184" s="237"/>
      <c r="M184" s="238"/>
      <c r="N184" s="239"/>
      <c r="O184" s="239"/>
      <c r="P184" s="239"/>
      <c r="Q184" s="239"/>
      <c r="R184" s="239"/>
      <c r="S184" s="239"/>
      <c r="T184" s="240"/>
      <c r="AT184" s="241" t="s">
        <v>144</v>
      </c>
      <c r="AU184" s="241" t="s">
        <v>81</v>
      </c>
      <c r="AV184" s="12" t="s">
        <v>81</v>
      </c>
      <c r="AW184" s="12" t="s">
        <v>33</v>
      </c>
      <c r="AX184" s="12" t="s">
        <v>72</v>
      </c>
      <c r="AY184" s="241" t="s">
        <v>133</v>
      </c>
    </row>
    <row r="185" s="12" customFormat="1">
      <c r="B185" s="231"/>
      <c r="C185" s="232"/>
      <c r="D185" s="218" t="s">
        <v>144</v>
      </c>
      <c r="E185" s="233" t="s">
        <v>1</v>
      </c>
      <c r="F185" s="234" t="s">
        <v>1614</v>
      </c>
      <c r="G185" s="232"/>
      <c r="H185" s="235">
        <v>29.370999999999999</v>
      </c>
      <c r="I185" s="236"/>
      <c r="J185" s="232"/>
      <c r="K185" s="232"/>
      <c r="L185" s="237"/>
      <c r="M185" s="238"/>
      <c r="N185" s="239"/>
      <c r="O185" s="239"/>
      <c r="P185" s="239"/>
      <c r="Q185" s="239"/>
      <c r="R185" s="239"/>
      <c r="S185" s="239"/>
      <c r="T185" s="240"/>
      <c r="AT185" s="241" t="s">
        <v>144</v>
      </c>
      <c r="AU185" s="241" t="s">
        <v>81</v>
      </c>
      <c r="AV185" s="12" t="s">
        <v>81</v>
      </c>
      <c r="AW185" s="12" t="s">
        <v>33</v>
      </c>
      <c r="AX185" s="12" t="s">
        <v>72</v>
      </c>
      <c r="AY185" s="241" t="s">
        <v>133</v>
      </c>
    </row>
    <row r="186" s="12" customFormat="1">
      <c r="B186" s="231"/>
      <c r="C186" s="232"/>
      <c r="D186" s="218" t="s">
        <v>144</v>
      </c>
      <c r="E186" s="233" t="s">
        <v>1</v>
      </c>
      <c r="F186" s="234" t="s">
        <v>1615</v>
      </c>
      <c r="G186" s="232"/>
      <c r="H186" s="235">
        <v>10.022</v>
      </c>
      <c r="I186" s="236"/>
      <c r="J186" s="232"/>
      <c r="K186" s="232"/>
      <c r="L186" s="237"/>
      <c r="M186" s="238"/>
      <c r="N186" s="239"/>
      <c r="O186" s="239"/>
      <c r="P186" s="239"/>
      <c r="Q186" s="239"/>
      <c r="R186" s="239"/>
      <c r="S186" s="239"/>
      <c r="T186" s="240"/>
      <c r="AT186" s="241" t="s">
        <v>144</v>
      </c>
      <c r="AU186" s="241" t="s">
        <v>81</v>
      </c>
      <c r="AV186" s="12" t="s">
        <v>81</v>
      </c>
      <c r="AW186" s="12" t="s">
        <v>33</v>
      </c>
      <c r="AX186" s="12" t="s">
        <v>72</v>
      </c>
      <c r="AY186" s="241" t="s">
        <v>133</v>
      </c>
    </row>
    <row r="187" s="12" customFormat="1">
      <c r="B187" s="231"/>
      <c r="C187" s="232"/>
      <c r="D187" s="218" t="s">
        <v>144</v>
      </c>
      <c r="E187" s="233" t="s">
        <v>1</v>
      </c>
      <c r="F187" s="234" t="s">
        <v>1616</v>
      </c>
      <c r="G187" s="232"/>
      <c r="H187" s="235">
        <v>1.4159999999999999</v>
      </c>
      <c r="I187" s="236"/>
      <c r="J187" s="232"/>
      <c r="K187" s="232"/>
      <c r="L187" s="237"/>
      <c r="M187" s="238"/>
      <c r="N187" s="239"/>
      <c r="O187" s="239"/>
      <c r="P187" s="239"/>
      <c r="Q187" s="239"/>
      <c r="R187" s="239"/>
      <c r="S187" s="239"/>
      <c r="T187" s="240"/>
      <c r="AT187" s="241" t="s">
        <v>144</v>
      </c>
      <c r="AU187" s="241" t="s">
        <v>81</v>
      </c>
      <c r="AV187" s="12" t="s">
        <v>81</v>
      </c>
      <c r="AW187" s="12" t="s">
        <v>33</v>
      </c>
      <c r="AX187" s="12" t="s">
        <v>72</v>
      </c>
      <c r="AY187" s="241" t="s">
        <v>133</v>
      </c>
    </row>
    <row r="188" s="12" customFormat="1">
      <c r="B188" s="231"/>
      <c r="C188" s="232"/>
      <c r="D188" s="218" t="s">
        <v>144</v>
      </c>
      <c r="E188" s="233" t="s">
        <v>1</v>
      </c>
      <c r="F188" s="234" t="s">
        <v>1617</v>
      </c>
      <c r="G188" s="232"/>
      <c r="H188" s="235">
        <v>27.879999999999999</v>
      </c>
      <c r="I188" s="236"/>
      <c r="J188" s="232"/>
      <c r="K188" s="232"/>
      <c r="L188" s="237"/>
      <c r="M188" s="238"/>
      <c r="N188" s="239"/>
      <c r="O188" s="239"/>
      <c r="P188" s="239"/>
      <c r="Q188" s="239"/>
      <c r="R188" s="239"/>
      <c r="S188" s="239"/>
      <c r="T188" s="240"/>
      <c r="AT188" s="241" t="s">
        <v>144</v>
      </c>
      <c r="AU188" s="241" t="s">
        <v>81</v>
      </c>
      <c r="AV188" s="12" t="s">
        <v>81</v>
      </c>
      <c r="AW188" s="12" t="s">
        <v>33</v>
      </c>
      <c r="AX188" s="12" t="s">
        <v>72</v>
      </c>
      <c r="AY188" s="241" t="s">
        <v>133</v>
      </c>
    </row>
    <row r="189" s="13" customFormat="1">
      <c r="B189" s="242"/>
      <c r="C189" s="243"/>
      <c r="D189" s="218" t="s">
        <v>144</v>
      </c>
      <c r="E189" s="244" t="s">
        <v>1553</v>
      </c>
      <c r="F189" s="245" t="s">
        <v>149</v>
      </c>
      <c r="G189" s="243"/>
      <c r="H189" s="246">
        <v>416.46899999999999</v>
      </c>
      <c r="I189" s="247"/>
      <c r="J189" s="243"/>
      <c r="K189" s="243"/>
      <c r="L189" s="248"/>
      <c r="M189" s="249"/>
      <c r="N189" s="250"/>
      <c r="O189" s="250"/>
      <c r="P189" s="250"/>
      <c r="Q189" s="250"/>
      <c r="R189" s="250"/>
      <c r="S189" s="250"/>
      <c r="T189" s="251"/>
      <c r="AT189" s="252" t="s">
        <v>144</v>
      </c>
      <c r="AU189" s="252" t="s">
        <v>81</v>
      </c>
      <c r="AV189" s="13" t="s">
        <v>140</v>
      </c>
      <c r="AW189" s="13" t="s">
        <v>33</v>
      </c>
      <c r="AX189" s="13" t="s">
        <v>72</v>
      </c>
      <c r="AY189" s="252" t="s">
        <v>133</v>
      </c>
    </row>
    <row r="190" s="12" customFormat="1">
      <c r="B190" s="231"/>
      <c r="C190" s="232"/>
      <c r="D190" s="218" t="s">
        <v>144</v>
      </c>
      <c r="E190" s="233" t="s">
        <v>1</v>
      </c>
      <c r="F190" s="234" t="s">
        <v>1618</v>
      </c>
      <c r="G190" s="232"/>
      <c r="H190" s="235">
        <v>249.881</v>
      </c>
      <c r="I190" s="236"/>
      <c r="J190" s="232"/>
      <c r="K190" s="232"/>
      <c r="L190" s="237"/>
      <c r="M190" s="238"/>
      <c r="N190" s="239"/>
      <c r="O190" s="239"/>
      <c r="P190" s="239"/>
      <c r="Q190" s="239"/>
      <c r="R190" s="239"/>
      <c r="S190" s="239"/>
      <c r="T190" s="240"/>
      <c r="AT190" s="241" t="s">
        <v>144</v>
      </c>
      <c r="AU190" s="241" t="s">
        <v>81</v>
      </c>
      <c r="AV190" s="12" t="s">
        <v>81</v>
      </c>
      <c r="AW190" s="12" t="s">
        <v>33</v>
      </c>
      <c r="AX190" s="12" t="s">
        <v>79</v>
      </c>
      <c r="AY190" s="241" t="s">
        <v>133</v>
      </c>
    </row>
    <row r="191" s="1" customFormat="1" ht="16.5" customHeight="1">
      <c r="B191" s="37"/>
      <c r="C191" s="206" t="s">
        <v>8</v>
      </c>
      <c r="D191" s="206" t="s">
        <v>135</v>
      </c>
      <c r="E191" s="207" t="s">
        <v>298</v>
      </c>
      <c r="F191" s="208" t="s">
        <v>299</v>
      </c>
      <c r="G191" s="209" t="s">
        <v>211</v>
      </c>
      <c r="H191" s="210">
        <v>124.941</v>
      </c>
      <c r="I191" s="211"/>
      <c r="J191" s="212">
        <f>ROUND(I191*H191,2)</f>
        <v>0</v>
      </c>
      <c r="K191" s="208" t="s">
        <v>139</v>
      </c>
      <c r="L191" s="42"/>
      <c r="M191" s="213" t="s">
        <v>1</v>
      </c>
      <c r="N191" s="214" t="s">
        <v>43</v>
      </c>
      <c r="O191" s="78"/>
      <c r="P191" s="215">
        <f>O191*H191</f>
        <v>0</v>
      </c>
      <c r="Q191" s="215">
        <v>0</v>
      </c>
      <c r="R191" s="215">
        <f>Q191*H191</f>
        <v>0</v>
      </c>
      <c r="S191" s="215">
        <v>0</v>
      </c>
      <c r="T191" s="216">
        <f>S191*H191</f>
        <v>0</v>
      </c>
      <c r="AR191" s="16" t="s">
        <v>140</v>
      </c>
      <c r="AT191" s="16" t="s">
        <v>135</v>
      </c>
      <c r="AU191" s="16" t="s">
        <v>81</v>
      </c>
      <c r="AY191" s="16" t="s">
        <v>133</v>
      </c>
      <c r="BE191" s="217">
        <f>IF(N191="základní",J191,0)</f>
        <v>0</v>
      </c>
      <c r="BF191" s="217">
        <f>IF(N191="snížená",J191,0)</f>
        <v>0</v>
      </c>
      <c r="BG191" s="217">
        <f>IF(N191="zákl. přenesená",J191,0)</f>
        <v>0</v>
      </c>
      <c r="BH191" s="217">
        <f>IF(N191="sníž. přenesená",J191,0)</f>
        <v>0</v>
      </c>
      <c r="BI191" s="217">
        <f>IF(N191="nulová",J191,0)</f>
        <v>0</v>
      </c>
      <c r="BJ191" s="16" t="s">
        <v>79</v>
      </c>
      <c r="BK191" s="217">
        <f>ROUND(I191*H191,2)</f>
        <v>0</v>
      </c>
      <c r="BL191" s="16" t="s">
        <v>140</v>
      </c>
      <c r="BM191" s="16" t="s">
        <v>1619</v>
      </c>
    </row>
    <row r="192" s="1" customFormat="1">
      <c r="B192" s="37"/>
      <c r="C192" s="38"/>
      <c r="D192" s="218" t="s">
        <v>142</v>
      </c>
      <c r="E192" s="38"/>
      <c r="F192" s="219" t="s">
        <v>299</v>
      </c>
      <c r="G192" s="38"/>
      <c r="H192" s="38"/>
      <c r="I192" s="131"/>
      <c r="J192" s="38"/>
      <c r="K192" s="38"/>
      <c r="L192" s="42"/>
      <c r="M192" s="220"/>
      <c r="N192" s="78"/>
      <c r="O192" s="78"/>
      <c r="P192" s="78"/>
      <c r="Q192" s="78"/>
      <c r="R192" s="78"/>
      <c r="S192" s="78"/>
      <c r="T192" s="79"/>
      <c r="AT192" s="16" t="s">
        <v>142</v>
      </c>
      <c r="AU192" s="16" t="s">
        <v>81</v>
      </c>
    </row>
    <row r="193" s="12" customFormat="1">
      <c r="B193" s="231"/>
      <c r="C193" s="232"/>
      <c r="D193" s="218" t="s">
        <v>144</v>
      </c>
      <c r="E193" s="233" t="s">
        <v>1</v>
      </c>
      <c r="F193" s="234" t="s">
        <v>1620</v>
      </c>
      <c r="G193" s="232"/>
      <c r="H193" s="235">
        <v>124.941</v>
      </c>
      <c r="I193" s="236"/>
      <c r="J193" s="232"/>
      <c r="K193" s="232"/>
      <c r="L193" s="237"/>
      <c r="M193" s="238"/>
      <c r="N193" s="239"/>
      <c r="O193" s="239"/>
      <c r="P193" s="239"/>
      <c r="Q193" s="239"/>
      <c r="R193" s="239"/>
      <c r="S193" s="239"/>
      <c r="T193" s="240"/>
      <c r="AT193" s="241" t="s">
        <v>144</v>
      </c>
      <c r="AU193" s="241" t="s">
        <v>81</v>
      </c>
      <c r="AV193" s="12" t="s">
        <v>81</v>
      </c>
      <c r="AW193" s="12" t="s">
        <v>33</v>
      </c>
      <c r="AX193" s="12" t="s">
        <v>79</v>
      </c>
      <c r="AY193" s="241" t="s">
        <v>133</v>
      </c>
    </row>
    <row r="194" s="1" customFormat="1" ht="16.5" customHeight="1">
      <c r="B194" s="37"/>
      <c r="C194" s="206" t="s">
        <v>250</v>
      </c>
      <c r="D194" s="206" t="s">
        <v>135</v>
      </c>
      <c r="E194" s="207" t="s">
        <v>302</v>
      </c>
      <c r="F194" s="208" t="s">
        <v>303</v>
      </c>
      <c r="G194" s="209" t="s">
        <v>211</v>
      </c>
      <c r="H194" s="210">
        <v>62.469999999999999</v>
      </c>
      <c r="I194" s="211"/>
      <c r="J194" s="212">
        <f>ROUND(I194*H194,2)</f>
        <v>0</v>
      </c>
      <c r="K194" s="208" t="s">
        <v>139</v>
      </c>
      <c r="L194" s="42"/>
      <c r="M194" s="213" t="s">
        <v>1</v>
      </c>
      <c r="N194" s="214" t="s">
        <v>43</v>
      </c>
      <c r="O194" s="78"/>
      <c r="P194" s="215">
        <f>O194*H194</f>
        <v>0</v>
      </c>
      <c r="Q194" s="215">
        <v>0</v>
      </c>
      <c r="R194" s="215">
        <f>Q194*H194</f>
        <v>0</v>
      </c>
      <c r="S194" s="215">
        <v>0</v>
      </c>
      <c r="T194" s="216">
        <f>S194*H194</f>
        <v>0</v>
      </c>
      <c r="AR194" s="16" t="s">
        <v>140</v>
      </c>
      <c r="AT194" s="16" t="s">
        <v>135</v>
      </c>
      <c r="AU194" s="16" t="s">
        <v>81</v>
      </c>
      <c r="AY194" s="16" t="s">
        <v>133</v>
      </c>
      <c r="BE194" s="217">
        <f>IF(N194="základní",J194,0)</f>
        <v>0</v>
      </c>
      <c r="BF194" s="217">
        <f>IF(N194="snížená",J194,0)</f>
        <v>0</v>
      </c>
      <c r="BG194" s="217">
        <f>IF(N194="zákl. přenesená",J194,0)</f>
        <v>0</v>
      </c>
      <c r="BH194" s="217">
        <f>IF(N194="sníž. přenesená",J194,0)</f>
        <v>0</v>
      </c>
      <c r="BI194" s="217">
        <f>IF(N194="nulová",J194,0)</f>
        <v>0</v>
      </c>
      <c r="BJ194" s="16" t="s">
        <v>79</v>
      </c>
      <c r="BK194" s="217">
        <f>ROUND(I194*H194,2)</f>
        <v>0</v>
      </c>
      <c r="BL194" s="16" t="s">
        <v>140</v>
      </c>
      <c r="BM194" s="16" t="s">
        <v>1621</v>
      </c>
    </row>
    <row r="195" s="1" customFormat="1">
      <c r="B195" s="37"/>
      <c r="C195" s="38"/>
      <c r="D195" s="218" t="s">
        <v>142</v>
      </c>
      <c r="E195" s="38"/>
      <c r="F195" s="219" t="s">
        <v>305</v>
      </c>
      <c r="G195" s="38"/>
      <c r="H195" s="38"/>
      <c r="I195" s="131"/>
      <c r="J195" s="38"/>
      <c r="K195" s="38"/>
      <c r="L195" s="42"/>
      <c r="M195" s="220"/>
      <c r="N195" s="78"/>
      <c r="O195" s="78"/>
      <c r="P195" s="78"/>
      <c r="Q195" s="78"/>
      <c r="R195" s="78"/>
      <c r="S195" s="78"/>
      <c r="T195" s="79"/>
      <c r="AT195" s="16" t="s">
        <v>142</v>
      </c>
      <c r="AU195" s="16" t="s">
        <v>81</v>
      </c>
    </row>
    <row r="196" s="11" customFormat="1">
      <c r="B196" s="221"/>
      <c r="C196" s="222"/>
      <c r="D196" s="218" t="s">
        <v>144</v>
      </c>
      <c r="E196" s="223" t="s">
        <v>1</v>
      </c>
      <c r="F196" s="224" t="s">
        <v>306</v>
      </c>
      <c r="G196" s="222"/>
      <c r="H196" s="223" t="s">
        <v>1</v>
      </c>
      <c r="I196" s="225"/>
      <c r="J196" s="222"/>
      <c r="K196" s="222"/>
      <c r="L196" s="226"/>
      <c r="M196" s="227"/>
      <c r="N196" s="228"/>
      <c r="O196" s="228"/>
      <c r="P196" s="228"/>
      <c r="Q196" s="228"/>
      <c r="R196" s="228"/>
      <c r="S196" s="228"/>
      <c r="T196" s="229"/>
      <c r="AT196" s="230" t="s">
        <v>144</v>
      </c>
      <c r="AU196" s="230" t="s">
        <v>81</v>
      </c>
      <c r="AV196" s="11" t="s">
        <v>79</v>
      </c>
      <c r="AW196" s="11" t="s">
        <v>33</v>
      </c>
      <c r="AX196" s="11" t="s">
        <v>72</v>
      </c>
      <c r="AY196" s="230" t="s">
        <v>133</v>
      </c>
    </row>
    <row r="197" s="12" customFormat="1">
      <c r="B197" s="231"/>
      <c r="C197" s="232"/>
      <c r="D197" s="218" t="s">
        <v>144</v>
      </c>
      <c r="E197" s="233" t="s">
        <v>1</v>
      </c>
      <c r="F197" s="234" t="s">
        <v>1622</v>
      </c>
      <c r="G197" s="232"/>
      <c r="H197" s="235">
        <v>62.469999999999999</v>
      </c>
      <c r="I197" s="236"/>
      <c r="J197" s="232"/>
      <c r="K197" s="232"/>
      <c r="L197" s="237"/>
      <c r="M197" s="238"/>
      <c r="N197" s="239"/>
      <c r="O197" s="239"/>
      <c r="P197" s="239"/>
      <c r="Q197" s="239"/>
      <c r="R197" s="239"/>
      <c r="S197" s="239"/>
      <c r="T197" s="240"/>
      <c r="AT197" s="241" t="s">
        <v>144</v>
      </c>
      <c r="AU197" s="241" t="s">
        <v>81</v>
      </c>
      <c r="AV197" s="12" t="s">
        <v>81</v>
      </c>
      <c r="AW197" s="12" t="s">
        <v>33</v>
      </c>
      <c r="AX197" s="12" t="s">
        <v>79</v>
      </c>
      <c r="AY197" s="241" t="s">
        <v>133</v>
      </c>
    </row>
    <row r="198" s="1" customFormat="1" ht="16.5" customHeight="1">
      <c r="B198" s="37"/>
      <c r="C198" s="206" t="s">
        <v>255</v>
      </c>
      <c r="D198" s="206" t="s">
        <v>135</v>
      </c>
      <c r="E198" s="207" t="s">
        <v>309</v>
      </c>
      <c r="F198" s="208" t="s">
        <v>310</v>
      </c>
      <c r="G198" s="209" t="s">
        <v>211</v>
      </c>
      <c r="H198" s="210">
        <v>31.234999999999999</v>
      </c>
      <c r="I198" s="211"/>
      <c r="J198" s="212">
        <f>ROUND(I198*H198,2)</f>
        <v>0</v>
      </c>
      <c r="K198" s="208" t="s">
        <v>139</v>
      </c>
      <c r="L198" s="42"/>
      <c r="M198" s="213" t="s">
        <v>1</v>
      </c>
      <c r="N198" s="214" t="s">
        <v>43</v>
      </c>
      <c r="O198" s="78"/>
      <c r="P198" s="215">
        <f>O198*H198</f>
        <v>0</v>
      </c>
      <c r="Q198" s="215">
        <v>0</v>
      </c>
      <c r="R198" s="215">
        <f>Q198*H198</f>
        <v>0</v>
      </c>
      <c r="S198" s="215">
        <v>0</v>
      </c>
      <c r="T198" s="216">
        <f>S198*H198</f>
        <v>0</v>
      </c>
      <c r="AR198" s="16" t="s">
        <v>140</v>
      </c>
      <c r="AT198" s="16" t="s">
        <v>135</v>
      </c>
      <c r="AU198" s="16" t="s">
        <v>81</v>
      </c>
      <c r="AY198" s="16" t="s">
        <v>133</v>
      </c>
      <c r="BE198" s="217">
        <f>IF(N198="základní",J198,0)</f>
        <v>0</v>
      </c>
      <c r="BF198" s="217">
        <f>IF(N198="snížená",J198,0)</f>
        <v>0</v>
      </c>
      <c r="BG198" s="217">
        <f>IF(N198="zákl. přenesená",J198,0)</f>
        <v>0</v>
      </c>
      <c r="BH198" s="217">
        <f>IF(N198="sníž. přenesená",J198,0)</f>
        <v>0</v>
      </c>
      <c r="BI198" s="217">
        <f>IF(N198="nulová",J198,0)</f>
        <v>0</v>
      </c>
      <c r="BJ198" s="16" t="s">
        <v>79</v>
      </c>
      <c r="BK198" s="217">
        <f>ROUND(I198*H198,2)</f>
        <v>0</v>
      </c>
      <c r="BL198" s="16" t="s">
        <v>140</v>
      </c>
      <c r="BM198" s="16" t="s">
        <v>1623</v>
      </c>
    </row>
    <row r="199" s="1" customFormat="1">
      <c r="B199" s="37"/>
      <c r="C199" s="38"/>
      <c r="D199" s="218" t="s">
        <v>142</v>
      </c>
      <c r="E199" s="38"/>
      <c r="F199" s="219" t="s">
        <v>310</v>
      </c>
      <c r="G199" s="38"/>
      <c r="H199" s="38"/>
      <c r="I199" s="131"/>
      <c r="J199" s="38"/>
      <c r="K199" s="38"/>
      <c r="L199" s="42"/>
      <c r="M199" s="220"/>
      <c r="N199" s="78"/>
      <c r="O199" s="78"/>
      <c r="P199" s="78"/>
      <c r="Q199" s="78"/>
      <c r="R199" s="78"/>
      <c r="S199" s="78"/>
      <c r="T199" s="79"/>
      <c r="AT199" s="16" t="s">
        <v>142</v>
      </c>
      <c r="AU199" s="16" t="s">
        <v>81</v>
      </c>
    </row>
    <row r="200" s="12" customFormat="1">
      <c r="B200" s="231"/>
      <c r="C200" s="232"/>
      <c r="D200" s="218" t="s">
        <v>144</v>
      </c>
      <c r="E200" s="233" t="s">
        <v>1</v>
      </c>
      <c r="F200" s="234" t="s">
        <v>1624</v>
      </c>
      <c r="G200" s="232"/>
      <c r="H200" s="235">
        <v>31.234999999999999</v>
      </c>
      <c r="I200" s="236"/>
      <c r="J200" s="232"/>
      <c r="K200" s="232"/>
      <c r="L200" s="237"/>
      <c r="M200" s="238"/>
      <c r="N200" s="239"/>
      <c r="O200" s="239"/>
      <c r="P200" s="239"/>
      <c r="Q200" s="239"/>
      <c r="R200" s="239"/>
      <c r="S200" s="239"/>
      <c r="T200" s="240"/>
      <c r="AT200" s="241" t="s">
        <v>144</v>
      </c>
      <c r="AU200" s="241" t="s">
        <v>81</v>
      </c>
      <c r="AV200" s="12" t="s">
        <v>81</v>
      </c>
      <c r="AW200" s="12" t="s">
        <v>33</v>
      </c>
      <c r="AX200" s="12" t="s">
        <v>79</v>
      </c>
      <c r="AY200" s="241" t="s">
        <v>133</v>
      </c>
    </row>
    <row r="201" s="1" customFormat="1" ht="16.5" customHeight="1">
      <c r="B201" s="37"/>
      <c r="C201" s="206" t="s">
        <v>259</v>
      </c>
      <c r="D201" s="206" t="s">
        <v>135</v>
      </c>
      <c r="E201" s="207" t="s">
        <v>314</v>
      </c>
      <c r="F201" s="208" t="s">
        <v>315</v>
      </c>
      <c r="G201" s="209" t="s">
        <v>211</v>
      </c>
      <c r="H201" s="210">
        <v>62.469999999999999</v>
      </c>
      <c r="I201" s="211"/>
      <c r="J201" s="212">
        <f>ROUND(I201*H201,2)</f>
        <v>0</v>
      </c>
      <c r="K201" s="208" t="s">
        <v>139</v>
      </c>
      <c r="L201" s="42"/>
      <c r="M201" s="213" t="s">
        <v>1</v>
      </c>
      <c r="N201" s="214" t="s">
        <v>43</v>
      </c>
      <c r="O201" s="78"/>
      <c r="P201" s="215">
        <f>O201*H201</f>
        <v>0</v>
      </c>
      <c r="Q201" s="215">
        <v>0.010460000000000001</v>
      </c>
      <c r="R201" s="215">
        <f>Q201*H201</f>
        <v>0.65343620000000002</v>
      </c>
      <c r="S201" s="215">
        <v>0</v>
      </c>
      <c r="T201" s="216">
        <f>S201*H201</f>
        <v>0</v>
      </c>
      <c r="AR201" s="16" t="s">
        <v>140</v>
      </c>
      <c r="AT201" s="16" t="s">
        <v>135</v>
      </c>
      <c r="AU201" s="16" t="s">
        <v>81</v>
      </c>
      <c r="AY201" s="16" t="s">
        <v>133</v>
      </c>
      <c r="BE201" s="217">
        <f>IF(N201="základní",J201,0)</f>
        <v>0</v>
      </c>
      <c r="BF201" s="217">
        <f>IF(N201="snížená",J201,0)</f>
        <v>0</v>
      </c>
      <c r="BG201" s="217">
        <f>IF(N201="zákl. přenesená",J201,0)</f>
        <v>0</v>
      </c>
      <c r="BH201" s="217">
        <f>IF(N201="sníž. přenesená",J201,0)</f>
        <v>0</v>
      </c>
      <c r="BI201" s="217">
        <f>IF(N201="nulová",J201,0)</f>
        <v>0</v>
      </c>
      <c r="BJ201" s="16" t="s">
        <v>79</v>
      </c>
      <c r="BK201" s="217">
        <f>ROUND(I201*H201,2)</f>
        <v>0</v>
      </c>
      <c r="BL201" s="16" t="s">
        <v>140</v>
      </c>
      <c r="BM201" s="16" t="s">
        <v>1625</v>
      </c>
    </row>
    <row r="202" s="1" customFormat="1">
      <c r="B202" s="37"/>
      <c r="C202" s="38"/>
      <c r="D202" s="218" t="s">
        <v>142</v>
      </c>
      <c r="E202" s="38"/>
      <c r="F202" s="219" t="s">
        <v>315</v>
      </c>
      <c r="G202" s="38"/>
      <c r="H202" s="38"/>
      <c r="I202" s="131"/>
      <c r="J202" s="38"/>
      <c r="K202" s="38"/>
      <c r="L202" s="42"/>
      <c r="M202" s="220"/>
      <c r="N202" s="78"/>
      <c r="O202" s="78"/>
      <c r="P202" s="78"/>
      <c r="Q202" s="78"/>
      <c r="R202" s="78"/>
      <c r="S202" s="78"/>
      <c r="T202" s="79"/>
      <c r="AT202" s="16" t="s">
        <v>142</v>
      </c>
      <c r="AU202" s="16" t="s">
        <v>81</v>
      </c>
    </row>
    <row r="203" s="11" customFormat="1">
      <c r="B203" s="221"/>
      <c r="C203" s="222"/>
      <c r="D203" s="218" t="s">
        <v>144</v>
      </c>
      <c r="E203" s="223" t="s">
        <v>1</v>
      </c>
      <c r="F203" s="224" t="s">
        <v>306</v>
      </c>
      <c r="G203" s="222"/>
      <c r="H203" s="223" t="s">
        <v>1</v>
      </c>
      <c r="I203" s="225"/>
      <c r="J203" s="222"/>
      <c r="K203" s="222"/>
      <c r="L203" s="226"/>
      <c r="M203" s="227"/>
      <c r="N203" s="228"/>
      <c r="O203" s="228"/>
      <c r="P203" s="228"/>
      <c r="Q203" s="228"/>
      <c r="R203" s="228"/>
      <c r="S203" s="228"/>
      <c r="T203" s="229"/>
      <c r="AT203" s="230" t="s">
        <v>144</v>
      </c>
      <c r="AU203" s="230" t="s">
        <v>81</v>
      </c>
      <c r="AV203" s="11" t="s">
        <v>79</v>
      </c>
      <c r="AW203" s="11" t="s">
        <v>33</v>
      </c>
      <c r="AX203" s="11" t="s">
        <v>72</v>
      </c>
      <c r="AY203" s="230" t="s">
        <v>133</v>
      </c>
    </row>
    <row r="204" s="12" customFormat="1">
      <c r="B204" s="231"/>
      <c r="C204" s="232"/>
      <c r="D204" s="218" t="s">
        <v>144</v>
      </c>
      <c r="E204" s="233" t="s">
        <v>1</v>
      </c>
      <c r="F204" s="234" t="s">
        <v>1622</v>
      </c>
      <c r="G204" s="232"/>
      <c r="H204" s="235">
        <v>62.469999999999999</v>
      </c>
      <c r="I204" s="236"/>
      <c r="J204" s="232"/>
      <c r="K204" s="232"/>
      <c r="L204" s="237"/>
      <c r="M204" s="238"/>
      <c r="N204" s="239"/>
      <c r="O204" s="239"/>
      <c r="P204" s="239"/>
      <c r="Q204" s="239"/>
      <c r="R204" s="239"/>
      <c r="S204" s="239"/>
      <c r="T204" s="240"/>
      <c r="AT204" s="241" t="s">
        <v>144</v>
      </c>
      <c r="AU204" s="241" t="s">
        <v>81</v>
      </c>
      <c r="AV204" s="12" t="s">
        <v>81</v>
      </c>
      <c r="AW204" s="12" t="s">
        <v>33</v>
      </c>
      <c r="AX204" s="12" t="s">
        <v>79</v>
      </c>
      <c r="AY204" s="241" t="s">
        <v>133</v>
      </c>
    </row>
    <row r="205" s="1" customFormat="1" ht="16.5" customHeight="1">
      <c r="B205" s="37"/>
      <c r="C205" s="206" t="s">
        <v>264</v>
      </c>
      <c r="D205" s="206" t="s">
        <v>135</v>
      </c>
      <c r="E205" s="207" t="s">
        <v>318</v>
      </c>
      <c r="F205" s="208" t="s">
        <v>319</v>
      </c>
      <c r="G205" s="209" t="s">
        <v>211</v>
      </c>
      <c r="H205" s="210">
        <v>41.646999999999998</v>
      </c>
      <c r="I205" s="211"/>
      <c r="J205" s="212">
        <f>ROUND(I205*H205,2)</f>
        <v>0</v>
      </c>
      <c r="K205" s="208" t="s">
        <v>139</v>
      </c>
      <c r="L205" s="42"/>
      <c r="M205" s="213" t="s">
        <v>1</v>
      </c>
      <c r="N205" s="214" t="s">
        <v>43</v>
      </c>
      <c r="O205" s="78"/>
      <c r="P205" s="215">
        <f>O205*H205</f>
        <v>0</v>
      </c>
      <c r="Q205" s="215">
        <v>0.017049999999999999</v>
      </c>
      <c r="R205" s="215">
        <f>Q205*H205</f>
        <v>0.71008134999999994</v>
      </c>
      <c r="S205" s="215">
        <v>0</v>
      </c>
      <c r="T205" s="216">
        <f>S205*H205</f>
        <v>0</v>
      </c>
      <c r="AR205" s="16" t="s">
        <v>140</v>
      </c>
      <c r="AT205" s="16" t="s">
        <v>135</v>
      </c>
      <c r="AU205" s="16" t="s">
        <v>81</v>
      </c>
      <c r="AY205" s="16" t="s">
        <v>133</v>
      </c>
      <c r="BE205" s="217">
        <f>IF(N205="základní",J205,0)</f>
        <v>0</v>
      </c>
      <c r="BF205" s="217">
        <f>IF(N205="snížená",J205,0)</f>
        <v>0</v>
      </c>
      <c r="BG205" s="217">
        <f>IF(N205="zákl. přenesená",J205,0)</f>
        <v>0</v>
      </c>
      <c r="BH205" s="217">
        <f>IF(N205="sníž. přenesená",J205,0)</f>
        <v>0</v>
      </c>
      <c r="BI205" s="217">
        <f>IF(N205="nulová",J205,0)</f>
        <v>0</v>
      </c>
      <c r="BJ205" s="16" t="s">
        <v>79</v>
      </c>
      <c r="BK205" s="217">
        <f>ROUND(I205*H205,2)</f>
        <v>0</v>
      </c>
      <c r="BL205" s="16" t="s">
        <v>140</v>
      </c>
      <c r="BM205" s="16" t="s">
        <v>1626</v>
      </c>
    </row>
    <row r="206" s="1" customFormat="1">
      <c r="B206" s="37"/>
      <c r="C206" s="38"/>
      <c r="D206" s="218" t="s">
        <v>142</v>
      </c>
      <c r="E206" s="38"/>
      <c r="F206" s="219" t="s">
        <v>319</v>
      </c>
      <c r="G206" s="38"/>
      <c r="H206" s="38"/>
      <c r="I206" s="131"/>
      <c r="J206" s="38"/>
      <c r="K206" s="38"/>
      <c r="L206" s="42"/>
      <c r="M206" s="220"/>
      <c r="N206" s="78"/>
      <c r="O206" s="78"/>
      <c r="P206" s="78"/>
      <c r="Q206" s="78"/>
      <c r="R206" s="78"/>
      <c r="S206" s="78"/>
      <c r="T206" s="79"/>
      <c r="AT206" s="16" t="s">
        <v>142</v>
      </c>
      <c r="AU206" s="16" t="s">
        <v>81</v>
      </c>
    </row>
    <row r="207" s="11" customFormat="1">
      <c r="B207" s="221"/>
      <c r="C207" s="222"/>
      <c r="D207" s="218" t="s">
        <v>144</v>
      </c>
      <c r="E207" s="223" t="s">
        <v>1</v>
      </c>
      <c r="F207" s="224" t="s">
        <v>306</v>
      </c>
      <c r="G207" s="222"/>
      <c r="H207" s="223" t="s">
        <v>1</v>
      </c>
      <c r="I207" s="225"/>
      <c r="J207" s="222"/>
      <c r="K207" s="222"/>
      <c r="L207" s="226"/>
      <c r="M207" s="227"/>
      <c r="N207" s="228"/>
      <c r="O207" s="228"/>
      <c r="P207" s="228"/>
      <c r="Q207" s="228"/>
      <c r="R207" s="228"/>
      <c r="S207" s="228"/>
      <c r="T207" s="229"/>
      <c r="AT207" s="230" t="s">
        <v>144</v>
      </c>
      <c r="AU207" s="230" t="s">
        <v>81</v>
      </c>
      <c r="AV207" s="11" t="s">
        <v>79</v>
      </c>
      <c r="AW207" s="11" t="s">
        <v>33</v>
      </c>
      <c r="AX207" s="11" t="s">
        <v>72</v>
      </c>
      <c r="AY207" s="230" t="s">
        <v>133</v>
      </c>
    </row>
    <row r="208" s="12" customFormat="1">
      <c r="B208" s="231"/>
      <c r="C208" s="232"/>
      <c r="D208" s="218" t="s">
        <v>144</v>
      </c>
      <c r="E208" s="233" t="s">
        <v>1</v>
      </c>
      <c r="F208" s="234" t="s">
        <v>1627</v>
      </c>
      <c r="G208" s="232"/>
      <c r="H208" s="235">
        <v>41.646999999999998</v>
      </c>
      <c r="I208" s="236"/>
      <c r="J208" s="232"/>
      <c r="K208" s="232"/>
      <c r="L208" s="237"/>
      <c r="M208" s="238"/>
      <c r="N208" s="239"/>
      <c r="O208" s="239"/>
      <c r="P208" s="239"/>
      <c r="Q208" s="239"/>
      <c r="R208" s="239"/>
      <c r="S208" s="239"/>
      <c r="T208" s="240"/>
      <c r="AT208" s="241" t="s">
        <v>144</v>
      </c>
      <c r="AU208" s="241" t="s">
        <v>81</v>
      </c>
      <c r="AV208" s="12" t="s">
        <v>81</v>
      </c>
      <c r="AW208" s="12" t="s">
        <v>33</v>
      </c>
      <c r="AX208" s="12" t="s">
        <v>79</v>
      </c>
      <c r="AY208" s="241" t="s">
        <v>133</v>
      </c>
    </row>
    <row r="209" s="1" customFormat="1" ht="16.5" customHeight="1">
      <c r="B209" s="37"/>
      <c r="C209" s="206" t="s">
        <v>297</v>
      </c>
      <c r="D209" s="206" t="s">
        <v>135</v>
      </c>
      <c r="E209" s="207" t="s">
        <v>323</v>
      </c>
      <c r="F209" s="208" t="s">
        <v>324</v>
      </c>
      <c r="G209" s="209" t="s">
        <v>138</v>
      </c>
      <c r="H209" s="210">
        <v>1230.8</v>
      </c>
      <c r="I209" s="211"/>
      <c r="J209" s="212">
        <f>ROUND(I209*H209,2)</f>
        <v>0</v>
      </c>
      <c r="K209" s="208" t="s">
        <v>139</v>
      </c>
      <c r="L209" s="42"/>
      <c r="M209" s="213" t="s">
        <v>1</v>
      </c>
      <c r="N209" s="214" t="s">
        <v>43</v>
      </c>
      <c r="O209" s="78"/>
      <c r="P209" s="215">
        <f>O209*H209</f>
        <v>0</v>
      </c>
      <c r="Q209" s="215">
        <v>0</v>
      </c>
      <c r="R209" s="215">
        <f>Q209*H209</f>
        <v>0</v>
      </c>
      <c r="S209" s="215">
        <v>0</v>
      </c>
      <c r="T209" s="216">
        <f>S209*H209</f>
        <v>0</v>
      </c>
      <c r="AR209" s="16" t="s">
        <v>140</v>
      </c>
      <c r="AT209" s="16" t="s">
        <v>135</v>
      </c>
      <c r="AU209" s="16" t="s">
        <v>81</v>
      </c>
      <c r="AY209" s="16" t="s">
        <v>133</v>
      </c>
      <c r="BE209" s="217">
        <f>IF(N209="základní",J209,0)</f>
        <v>0</v>
      </c>
      <c r="BF209" s="217">
        <f>IF(N209="snížená",J209,0)</f>
        <v>0</v>
      </c>
      <c r="BG209" s="217">
        <f>IF(N209="zákl. přenesená",J209,0)</f>
        <v>0</v>
      </c>
      <c r="BH209" s="217">
        <f>IF(N209="sníž. přenesená",J209,0)</f>
        <v>0</v>
      </c>
      <c r="BI209" s="217">
        <f>IF(N209="nulová",J209,0)</f>
        <v>0</v>
      </c>
      <c r="BJ209" s="16" t="s">
        <v>79</v>
      </c>
      <c r="BK209" s="217">
        <f>ROUND(I209*H209,2)</f>
        <v>0</v>
      </c>
      <c r="BL209" s="16" t="s">
        <v>140</v>
      </c>
      <c r="BM209" s="16" t="s">
        <v>1628</v>
      </c>
    </row>
    <row r="210" s="1" customFormat="1">
      <c r="B210" s="37"/>
      <c r="C210" s="38"/>
      <c r="D210" s="218" t="s">
        <v>142</v>
      </c>
      <c r="E210" s="38"/>
      <c r="F210" s="219" t="s">
        <v>326</v>
      </c>
      <c r="G210" s="38"/>
      <c r="H210" s="38"/>
      <c r="I210" s="131"/>
      <c r="J210" s="38"/>
      <c r="K210" s="38"/>
      <c r="L210" s="42"/>
      <c r="M210" s="220"/>
      <c r="N210" s="78"/>
      <c r="O210" s="78"/>
      <c r="P210" s="78"/>
      <c r="Q210" s="78"/>
      <c r="R210" s="78"/>
      <c r="S210" s="78"/>
      <c r="T210" s="79"/>
      <c r="AT210" s="16" t="s">
        <v>142</v>
      </c>
      <c r="AU210" s="16" t="s">
        <v>81</v>
      </c>
    </row>
    <row r="211" s="11" customFormat="1">
      <c r="B211" s="221"/>
      <c r="C211" s="222"/>
      <c r="D211" s="218" t="s">
        <v>144</v>
      </c>
      <c r="E211" s="223" t="s">
        <v>1</v>
      </c>
      <c r="F211" s="224" t="s">
        <v>306</v>
      </c>
      <c r="G211" s="222"/>
      <c r="H211" s="223" t="s">
        <v>1</v>
      </c>
      <c r="I211" s="225"/>
      <c r="J211" s="222"/>
      <c r="K211" s="222"/>
      <c r="L211" s="226"/>
      <c r="M211" s="227"/>
      <c r="N211" s="228"/>
      <c r="O211" s="228"/>
      <c r="P211" s="228"/>
      <c r="Q211" s="228"/>
      <c r="R211" s="228"/>
      <c r="S211" s="228"/>
      <c r="T211" s="229"/>
      <c r="AT211" s="230" t="s">
        <v>144</v>
      </c>
      <c r="AU211" s="230" t="s">
        <v>81</v>
      </c>
      <c r="AV211" s="11" t="s">
        <v>79</v>
      </c>
      <c r="AW211" s="11" t="s">
        <v>33</v>
      </c>
      <c r="AX211" s="11" t="s">
        <v>72</v>
      </c>
      <c r="AY211" s="230" t="s">
        <v>133</v>
      </c>
    </row>
    <row r="212" s="11" customFormat="1">
      <c r="B212" s="221"/>
      <c r="C212" s="222"/>
      <c r="D212" s="218" t="s">
        <v>144</v>
      </c>
      <c r="E212" s="223" t="s">
        <v>1</v>
      </c>
      <c r="F212" s="224" t="s">
        <v>1593</v>
      </c>
      <c r="G212" s="222"/>
      <c r="H212" s="223" t="s">
        <v>1</v>
      </c>
      <c r="I212" s="225"/>
      <c r="J212" s="222"/>
      <c r="K212" s="222"/>
      <c r="L212" s="226"/>
      <c r="M212" s="227"/>
      <c r="N212" s="228"/>
      <c r="O212" s="228"/>
      <c r="P212" s="228"/>
      <c r="Q212" s="228"/>
      <c r="R212" s="228"/>
      <c r="S212" s="228"/>
      <c r="T212" s="229"/>
      <c r="AT212" s="230" t="s">
        <v>144</v>
      </c>
      <c r="AU212" s="230" t="s">
        <v>81</v>
      </c>
      <c r="AV212" s="11" t="s">
        <v>79</v>
      </c>
      <c r="AW212" s="11" t="s">
        <v>33</v>
      </c>
      <c r="AX212" s="11" t="s">
        <v>72</v>
      </c>
      <c r="AY212" s="230" t="s">
        <v>133</v>
      </c>
    </row>
    <row r="213" s="12" customFormat="1">
      <c r="B213" s="231"/>
      <c r="C213" s="232"/>
      <c r="D213" s="218" t="s">
        <v>144</v>
      </c>
      <c r="E213" s="233" t="s">
        <v>1</v>
      </c>
      <c r="F213" s="234" t="s">
        <v>1629</v>
      </c>
      <c r="G213" s="232"/>
      <c r="H213" s="235">
        <v>1230.8</v>
      </c>
      <c r="I213" s="236"/>
      <c r="J213" s="232"/>
      <c r="K213" s="232"/>
      <c r="L213" s="237"/>
      <c r="M213" s="238"/>
      <c r="N213" s="239"/>
      <c r="O213" s="239"/>
      <c r="P213" s="239"/>
      <c r="Q213" s="239"/>
      <c r="R213" s="239"/>
      <c r="S213" s="239"/>
      <c r="T213" s="240"/>
      <c r="AT213" s="241" t="s">
        <v>144</v>
      </c>
      <c r="AU213" s="241" t="s">
        <v>81</v>
      </c>
      <c r="AV213" s="12" t="s">
        <v>81</v>
      </c>
      <c r="AW213" s="12" t="s">
        <v>33</v>
      </c>
      <c r="AX213" s="12" t="s">
        <v>72</v>
      </c>
      <c r="AY213" s="241" t="s">
        <v>133</v>
      </c>
    </row>
    <row r="214" s="13" customFormat="1">
      <c r="B214" s="242"/>
      <c r="C214" s="243"/>
      <c r="D214" s="218" t="s">
        <v>144</v>
      </c>
      <c r="E214" s="244" t="s">
        <v>1</v>
      </c>
      <c r="F214" s="245" t="s">
        <v>149</v>
      </c>
      <c r="G214" s="243"/>
      <c r="H214" s="246">
        <v>1230.8</v>
      </c>
      <c r="I214" s="247"/>
      <c r="J214" s="243"/>
      <c r="K214" s="243"/>
      <c r="L214" s="248"/>
      <c r="M214" s="249"/>
      <c r="N214" s="250"/>
      <c r="O214" s="250"/>
      <c r="P214" s="250"/>
      <c r="Q214" s="250"/>
      <c r="R214" s="250"/>
      <c r="S214" s="250"/>
      <c r="T214" s="251"/>
      <c r="AT214" s="252" t="s">
        <v>144</v>
      </c>
      <c r="AU214" s="252" t="s">
        <v>81</v>
      </c>
      <c r="AV214" s="13" t="s">
        <v>140</v>
      </c>
      <c r="AW214" s="13" t="s">
        <v>33</v>
      </c>
      <c r="AX214" s="13" t="s">
        <v>79</v>
      </c>
      <c r="AY214" s="252" t="s">
        <v>133</v>
      </c>
    </row>
    <row r="215" s="1" customFormat="1" ht="16.5" customHeight="1">
      <c r="B215" s="37"/>
      <c r="C215" s="206" t="s">
        <v>7</v>
      </c>
      <c r="D215" s="206" t="s">
        <v>135</v>
      </c>
      <c r="E215" s="207" t="s">
        <v>368</v>
      </c>
      <c r="F215" s="208" t="s">
        <v>369</v>
      </c>
      <c r="G215" s="209" t="s">
        <v>211</v>
      </c>
      <c r="H215" s="210">
        <v>312.35199999999998</v>
      </c>
      <c r="I215" s="211"/>
      <c r="J215" s="212">
        <f>ROUND(I215*H215,2)</f>
        <v>0</v>
      </c>
      <c r="K215" s="208" t="s">
        <v>139</v>
      </c>
      <c r="L215" s="42"/>
      <c r="M215" s="213" t="s">
        <v>1</v>
      </c>
      <c r="N215" s="214" t="s">
        <v>43</v>
      </c>
      <c r="O215" s="78"/>
      <c r="P215" s="215">
        <f>O215*H215</f>
        <v>0</v>
      </c>
      <c r="Q215" s="215">
        <v>0</v>
      </c>
      <c r="R215" s="215">
        <f>Q215*H215</f>
        <v>0</v>
      </c>
      <c r="S215" s="215">
        <v>0</v>
      </c>
      <c r="T215" s="216">
        <f>S215*H215</f>
        <v>0</v>
      </c>
      <c r="AR215" s="16" t="s">
        <v>140</v>
      </c>
      <c r="AT215" s="16" t="s">
        <v>135</v>
      </c>
      <c r="AU215" s="16" t="s">
        <v>81</v>
      </c>
      <c r="AY215" s="16" t="s">
        <v>133</v>
      </c>
      <c r="BE215" s="217">
        <f>IF(N215="základní",J215,0)</f>
        <v>0</v>
      </c>
      <c r="BF215" s="217">
        <f>IF(N215="snížená",J215,0)</f>
        <v>0</v>
      </c>
      <c r="BG215" s="217">
        <f>IF(N215="zákl. přenesená",J215,0)</f>
        <v>0</v>
      </c>
      <c r="BH215" s="217">
        <f>IF(N215="sníž. přenesená",J215,0)</f>
        <v>0</v>
      </c>
      <c r="BI215" s="217">
        <f>IF(N215="nulová",J215,0)</f>
        <v>0</v>
      </c>
      <c r="BJ215" s="16" t="s">
        <v>79</v>
      </c>
      <c r="BK215" s="217">
        <f>ROUND(I215*H215,2)</f>
        <v>0</v>
      </c>
      <c r="BL215" s="16" t="s">
        <v>140</v>
      </c>
      <c r="BM215" s="16" t="s">
        <v>1630</v>
      </c>
    </row>
    <row r="216" s="1" customFormat="1">
      <c r="B216" s="37"/>
      <c r="C216" s="38"/>
      <c r="D216" s="218" t="s">
        <v>142</v>
      </c>
      <c r="E216" s="38"/>
      <c r="F216" s="219" t="s">
        <v>369</v>
      </c>
      <c r="G216" s="38"/>
      <c r="H216" s="38"/>
      <c r="I216" s="131"/>
      <c r="J216" s="38"/>
      <c r="K216" s="38"/>
      <c r="L216" s="42"/>
      <c r="M216" s="220"/>
      <c r="N216" s="78"/>
      <c r="O216" s="78"/>
      <c r="P216" s="78"/>
      <c r="Q216" s="78"/>
      <c r="R216" s="78"/>
      <c r="S216" s="78"/>
      <c r="T216" s="79"/>
      <c r="AT216" s="16" t="s">
        <v>142</v>
      </c>
      <c r="AU216" s="16" t="s">
        <v>81</v>
      </c>
    </row>
    <row r="217" s="12" customFormat="1">
      <c r="B217" s="231"/>
      <c r="C217" s="232"/>
      <c r="D217" s="218" t="s">
        <v>144</v>
      </c>
      <c r="E217" s="233" t="s">
        <v>1</v>
      </c>
      <c r="F217" s="234" t="s">
        <v>1631</v>
      </c>
      <c r="G217" s="232"/>
      <c r="H217" s="235">
        <v>312.35199999999998</v>
      </c>
      <c r="I217" s="236"/>
      <c r="J217" s="232"/>
      <c r="K217" s="232"/>
      <c r="L217" s="237"/>
      <c r="M217" s="238"/>
      <c r="N217" s="239"/>
      <c r="O217" s="239"/>
      <c r="P217" s="239"/>
      <c r="Q217" s="239"/>
      <c r="R217" s="239"/>
      <c r="S217" s="239"/>
      <c r="T217" s="240"/>
      <c r="AT217" s="241" t="s">
        <v>144</v>
      </c>
      <c r="AU217" s="241" t="s">
        <v>81</v>
      </c>
      <c r="AV217" s="12" t="s">
        <v>81</v>
      </c>
      <c r="AW217" s="12" t="s">
        <v>33</v>
      </c>
      <c r="AX217" s="12" t="s">
        <v>79</v>
      </c>
      <c r="AY217" s="241" t="s">
        <v>133</v>
      </c>
    </row>
    <row r="218" s="1" customFormat="1" ht="16.5" customHeight="1">
      <c r="B218" s="37"/>
      <c r="C218" s="206" t="s">
        <v>308</v>
      </c>
      <c r="D218" s="206" t="s">
        <v>135</v>
      </c>
      <c r="E218" s="207" t="s">
        <v>436</v>
      </c>
      <c r="F218" s="208" t="s">
        <v>437</v>
      </c>
      <c r="G218" s="209" t="s">
        <v>211</v>
      </c>
      <c r="H218" s="210">
        <v>104.117</v>
      </c>
      <c r="I218" s="211"/>
      <c r="J218" s="212">
        <f>ROUND(I218*H218,2)</f>
        <v>0</v>
      </c>
      <c r="K218" s="208" t="s">
        <v>139</v>
      </c>
      <c r="L218" s="42"/>
      <c r="M218" s="213" t="s">
        <v>1</v>
      </c>
      <c r="N218" s="214" t="s">
        <v>43</v>
      </c>
      <c r="O218" s="78"/>
      <c r="P218" s="215">
        <f>O218*H218</f>
        <v>0</v>
      </c>
      <c r="Q218" s="215">
        <v>0</v>
      </c>
      <c r="R218" s="215">
        <f>Q218*H218</f>
        <v>0</v>
      </c>
      <c r="S218" s="215">
        <v>0</v>
      </c>
      <c r="T218" s="216">
        <f>S218*H218</f>
        <v>0</v>
      </c>
      <c r="AR218" s="16" t="s">
        <v>140</v>
      </c>
      <c r="AT218" s="16" t="s">
        <v>135</v>
      </c>
      <c r="AU218" s="16" t="s">
        <v>81</v>
      </c>
      <c r="AY218" s="16" t="s">
        <v>133</v>
      </c>
      <c r="BE218" s="217">
        <f>IF(N218="základní",J218,0)</f>
        <v>0</v>
      </c>
      <c r="BF218" s="217">
        <f>IF(N218="snížená",J218,0)</f>
        <v>0</v>
      </c>
      <c r="BG218" s="217">
        <f>IF(N218="zákl. přenesená",J218,0)</f>
        <v>0</v>
      </c>
      <c r="BH218" s="217">
        <f>IF(N218="sníž. přenesená",J218,0)</f>
        <v>0</v>
      </c>
      <c r="BI218" s="217">
        <f>IF(N218="nulová",J218,0)</f>
        <v>0</v>
      </c>
      <c r="BJ218" s="16" t="s">
        <v>79</v>
      </c>
      <c r="BK218" s="217">
        <f>ROUND(I218*H218,2)</f>
        <v>0</v>
      </c>
      <c r="BL218" s="16" t="s">
        <v>140</v>
      </c>
      <c r="BM218" s="16" t="s">
        <v>1632</v>
      </c>
    </row>
    <row r="219" s="1" customFormat="1">
      <c r="B219" s="37"/>
      <c r="C219" s="38"/>
      <c r="D219" s="218" t="s">
        <v>142</v>
      </c>
      <c r="E219" s="38"/>
      <c r="F219" s="219" t="s">
        <v>437</v>
      </c>
      <c r="G219" s="38"/>
      <c r="H219" s="38"/>
      <c r="I219" s="131"/>
      <c r="J219" s="38"/>
      <c r="K219" s="38"/>
      <c r="L219" s="42"/>
      <c r="M219" s="220"/>
      <c r="N219" s="78"/>
      <c r="O219" s="78"/>
      <c r="P219" s="78"/>
      <c r="Q219" s="78"/>
      <c r="R219" s="78"/>
      <c r="S219" s="78"/>
      <c r="T219" s="79"/>
      <c r="AT219" s="16" t="s">
        <v>142</v>
      </c>
      <c r="AU219" s="16" t="s">
        <v>81</v>
      </c>
    </row>
    <row r="220" s="12" customFormat="1">
      <c r="B220" s="231"/>
      <c r="C220" s="232"/>
      <c r="D220" s="218" t="s">
        <v>144</v>
      </c>
      <c r="E220" s="233" t="s">
        <v>1</v>
      </c>
      <c r="F220" s="234" t="s">
        <v>1633</v>
      </c>
      <c r="G220" s="232"/>
      <c r="H220" s="235">
        <v>104.117</v>
      </c>
      <c r="I220" s="236"/>
      <c r="J220" s="232"/>
      <c r="K220" s="232"/>
      <c r="L220" s="237"/>
      <c r="M220" s="238"/>
      <c r="N220" s="239"/>
      <c r="O220" s="239"/>
      <c r="P220" s="239"/>
      <c r="Q220" s="239"/>
      <c r="R220" s="239"/>
      <c r="S220" s="239"/>
      <c r="T220" s="240"/>
      <c r="AT220" s="241" t="s">
        <v>144</v>
      </c>
      <c r="AU220" s="241" t="s">
        <v>81</v>
      </c>
      <c r="AV220" s="12" t="s">
        <v>81</v>
      </c>
      <c r="AW220" s="12" t="s">
        <v>33</v>
      </c>
      <c r="AX220" s="12" t="s">
        <v>79</v>
      </c>
      <c r="AY220" s="241" t="s">
        <v>133</v>
      </c>
    </row>
    <row r="221" s="1" customFormat="1" ht="16.5" customHeight="1">
      <c r="B221" s="37"/>
      <c r="C221" s="206" t="s">
        <v>313</v>
      </c>
      <c r="D221" s="206" t="s">
        <v>135</v>
      </c>
      <c r="E221" s="207" t="s">
        <v>451</v>
      </c>
      <c r="F221" s="208" t="s">
        <v>452</v>
      </c>
      <c r="G221" s="209" t="s">
        <v>211</v>
      </c>
      <c r="H221" s="210">
        <v>264.56200000000001</v>
      </c>
      <c r="I221" s="211"/>
      <c r="J221" s="212">
        <f>ROUND(I221*H221,2)</f>
        <v>0</v>
      </c>
      <c r="K221" s="208" t="s">
        <v>139</v>
      </c>
      <c r="L221" s="42"/>
      <c r="M221" s="213" t="s">
        <v>1</v>
      </c>
      <c r="N221" s="214" t="s">
        <v>43</v>
      </c>
      <c r="O221" s="78"/>
      <c r="P221" s="215">
        <f>O221*H221</f>
        <v>0</v>
      </c>
      <c r="Q221" s="215">
        <v>0</v>
      </c>
      <c r="R221" s="215">
        <f>Q221*H221</f>
        <v>0</v>
      </c>
      <c r="S221" s="215">
        <v>0</v>
      </c>
      <c r="T221" s="216">
        <f>S221*H221</f>
        <v>0</v>
      </c>
      <c r="AR221" s="16" t="s">
        <v>140</v>
      </c>
      <c r="AT221" s="16" t="s">
        <v>135</v>
      </c>
      <c r="AU221" s="16" t="s">
        <v>81</v>
      </c>
      <c r="AY221" s="16" t="s">
        <v>133</v>
      </c>
      <c r="BE221" s="217">
        <f>IF(N221="základní",J221,0)</f>
        <v>0</v>
      </c>
      <c r="BF221" s="217">
        <f>IF(N221="snížená",J221,0)</f>
        <v>0</v>
      </c>
      <c r="BG221" s="217">
        <f>IF(N221="zákl. přenesená",J221,0)</f>
        <v>0</v>
      </c>
      <c r="BH221" s="217">
        <f>IF(N221="sníž. přenesená",J221,0)</f>
        <v>0</v>
      </c>
      <c r="BI221" s="217">
        <f>IF(N221="nulová",J221,0)</f>
        <v>0</v>
      </c>
      <c r="BJ221" s="16" t="s">
        <v>79</v>
      </c>
      <c r="BK221" s="217">
        <f>ROUND(I221*H221,2)</f>
        <v>0</v>
      </c>
      <c r="BL221" s="16" t="s">
        <v>140</v>
      </c>
      <c r="BM221" s="16" t="s">
        <v>1634</v>
      </c>
    </row>
    <row r="222" s="1" customFormat="1">
      <c r="B222" s="37"/>
      <c r="C222" s="38"/>
      <c r="D222" s="218" t="s">
        <v>142</v>
      </c>
      <c r="E222" s="38"/>
      <c r="F222" s="219" t="s">
        <v>452</v>
      </c>
      <c r="G222" s="38"/>
      <c r="H222" s="38"/>
      <c r="I222" s="131"/>
      <c r="J222" s="38"/>
      <c r="K222" s="38"/>
      <c r="L222" s="42"/>
      <c r="M222" s="220"/>
      <c r="N222" s="78"/>
      <c r="O222" s="78"/>
      <c r="P222" s="78"/>
      <c r="Q222" s="78"/>
      <c r="R222" s="78"/>
      <c r="S222" s="78"/>
      <c r="T222" s="79"/>
      <c r="AT222" s="16" t="s">
        <v>142</v>
      </c>
      <c r="AU222" s="16" t="s">
        <v>81</v>
      </c>
    </row>
    <row r="223" s="12" customFormat="1">
      <c r="B223" s="231"/>
      <c r="C223" s="232"/>
      <c r="D223" s="218" t="s">
        <v>144</v>
      </c>
      <c r="E223" s="233" t="s">
        <v>1</v>
      </c>
      <c r="F223" s="234" t="s">
        <v>1635</v>
      </c>
      <c r="G223" s="232"/>
      <c r="H223" s="235">
        <v>264.56200000000001</v>
      </c>
      <c r="I223" s="236"/>
      <c r="J223" s="232"/>
      <c r="K223" s="232"/>
      <c r="L223" s="237"/>
      <c r="M223" s="238"/>
      <c r="N223" s="239"/>
      <c r="O223" s="239"/>
      <c r="P223" s="239"/>
      <c r="Q223" s="239"/>
      <c r="R223" s="239"/>
      <c r="S223" s="239"/>
      <c r="T223" s="240"/>
      <c r="AT223" s="241" t="s">
        <v>144</v>
      </c>
      <c r="AU223" s="241" t="s">
        <v>81</v>
      </c>
      <c r="AV223" s="12" t="s">
        <v>81</v>
      </c>
      <c r="AW223" s="12" t="s">
        <v>33</v>
      </c>
      <c r="AX223" s="12" t="s">
        <v>79</v>
      </c>
      <c r="AY223" s="241" t="s">
        <v>133</v>
      </c>
    </row>
    <row r="224" s="1" customFormat="1" ht="16.5" customHeight="1">
      <c r="B224" s="37"/>
      <c r="C224" s="206" t="s">
        <v>317</v>
      </c>
      <c r="D224" s="206" t="s">
        <v>135</v>
      </c>
      <c r="E224" s="207" t="s">
        <v>456</v>
      </c>
      <c r="F224" s="208" t="s">
        <v>457</v>
      </c>
      <c r="G224" s="209" t="s">
        <v>211</v>
      </c>
      <c r="H224" s="210">
        <v>1587.3720000000001</v>
      </c>
      <c r="I224" s="211"/>
      <c r="J224" s="212">
        <f>ROUND(I224*H224,2)</f>
        <v>0</v>
      </c>
      <c r="K224" s="208" t="s">
        <v>139</v>
      </c>
      <c r="L224" s="42"/>
      <c r="M224" s="213" t="s">
        <v>1</v>
      </c>
      <c r="N224" s="214" t="s">
        <v>43</v>
      </c>
      <c r="O224" s="78"/>
      <c r="P224" s="215">
        <f>O224*H224</f>
        <v>0</v>
      </c>
      <c r="Q224" s="215">
        <v>0</v>
      </c>
      <c r="R224" s="215">
        <f>Q224*H224</f>
        <v>0</v>
      </c>
      <c r="S224" s="215">
        <v>0</v>
      </c>
      <c r="T224" s="216">
        <f>S224*H224</f>
        <v>0</v>
      </c>
      <c r="AR224" s="16" t="s">
        <v>140</v>
      </c>
      <c r="AT224" s="16" t="s">
        <v>135</v>
      </c>
      <c r="AU224" s="16" t="s">
        <v>81</v>
      </c>
      <c r="AY224" s="16" t="s">
        <v>133</v>
      </c>
      <c r="BE224" s="217">
        <f>IF(N224="základní",J224,0)</f>
        <v>0</v>
      </c>
      <c r="BF224" s="217">
        <f>IF(N224="snížená",J224,0)</f>
        <v>0</v>
      </c>
      <c r="BG224" s="217">
        <f>IF(N224="zákl. přenesená",J224,0)</f>
        <v>0</v>
      </c>
      <c r="BH224" s="217">
        <f>IF(N224="sníž. přenesená",J224,0)</f>
        <v>0</v>
      </c>
      <c r="BI224" s="217">
        <f>IF(N224="nulová",J224,0)</f>
        <v>0</v>
      </c>
      <c r="BJ224" s="16" t="s">
        <v>79</v>
      </c>
      <c r="BK224" s="217">
        <f>ROUND(I224*H224,2)</f>
        <v>0</v>
      </c>
      <c r="BL224" s="16" t="s">
        <v>140</v>
      </c>
      <c r="BM224" s="16" t="s">
        <v>1636</v>
      </c>
    </row>
    <row r="225" s="1" customFormat="1">
      <c r="B225" s="37"/>
      <c r="C225" s="38"/>
      <c r="D225" s="218" t="s">
        <v>142</v>
      </c>
      <c r="E225" s="38"/>
      <c r="F225" s="219" t="s">
        <v>457</v>
      </c>
      <c r="G225" s="38"/>
      <c r="H225" s="38"/>
      <c r="I225" s="131"/>
      <c r="J225" s="38"/>
      <c r="K225" s="38"/>
      <c r="L225" s="42"/>
      <c r="M225" s="220"/>
      <c r="N225" s="78"/>
      <c r="O225" s="78"/>
      <c r="P225" s="78"/>
      <c r="Q225" s="78"/>
      <c r="R225" s="78"/>
      <c r="S225" s="78"/>
      <c r="T225" s="79"/>
      <c r="AT225" s="16" t="s">
        <v>142</v>
      </c>
      <c r="AU225" s="16" t="s">
        <v>81</v>
      </c>
    </row>
    <row r="226" s="12" customFormat="1">
      <c r="B226" s="231"/>
      <c r="C226" s="232"/>
      <c r="D226" s="218" t="s">
        <v>144</v>
      </c>
      <c r="E226" s="233" t="s">
        <v>1</v>
      </c>
      <c r="F226" s="234" t="s">
        <v>1637</v>
      </c>
      <c r="G226" s="232"/>
      <c r="H226" s="235">
        <v>1587.3720000000001</v>
      </c>
      <c r="I226" s="236"/>
      <c r="J226" s="232"/>
      <c r="K226" s="232"/>
      <c r="L226" s="237"/>
      <c r="M226" s="238"/>
      <c r="N226" s="239"/>
      <c r="O226" s="239"/>
      <c r="P226" s="239"/>
      <c r="Q226" s="239"/>
      <c r="R226" s="239"/>
      <c r="S226" s="239"/>
      <c r="T226" s="240"/>
      <c r="AT226" s="241" t="s">
        <v>144</v>
      </c>
      <c r="AU226" s="241" t="s">
        <v>81</v>
      </c>
      <c r="AV226" s="12" t="s">
        <v>81</v>
      </c>
      <c r="AW226" s="12" t="s">
        <v>33</v>
      </c>
      <c r="AX226" s="12" t="s">
        <v>79</v>
      </c>
      <c r="AY226" s="241" t="s">
        <v>133</v>
      </c>
    </row>
    <row r="227" s="1" customFormat="1" ht="16.5" customHeight="1">
      <c r="B227" s="37"/>
      <c r="C227" s="206" t="s">
        <v>322</v>
      </c>
      <c r="D227" s="206" t="s">
        <v>135</v>
      </c>
      <c r="E227" s="207" t="s">
        <v>461</v>
      </c>
      <c r="F227" s="208" t="s">
        <v>462</v>
      </c>
      <c r="G227" s="209" t="s">
        <v>211</v>
      </c>
      <c r="H227" s="210">
        <v>88.186999999999998</v>
      </c>
      <c r="I227" s="211"/>
      <c r="J227" s="212">
        <f>ROUND(I227*H227,2)</f>
        <v>0</v>
      </c>
      <c r="K227" s="208" t="s">
        <v>139</v>
      </c>
      <c r="L227" s="42"/>
      <c r="M227" s="213" t="s">
        <v>1</v>
      </c>
      <c r="N227" s="214" t="s">
        <v>43</v>
      </c>
      <c r="O227" s="78"/>
      <c r="P227" s="215">
        <f>O227*H227</f>
        <v>0</v>
      </c>
      <c r="Q227" s="215">
        <v>0</v>
      </c>
      <c r="R227" s="215">
        <f>Q227*H227</f>
        <v>0</v>
      </c>
      <c r="S227" s="215">
        <v>0</v>
      </c>
      <c r="T227" s="216">
        <f>S227*H227</f>
        <v>0</v>
      </c>
      <c r="AR227" s="16" t="s">
        <v>140</v>
      </c>
      <c r="AT227" s="16" t="s">
        <v>135</v>
      </c>
      <c r="AU227" s="16" t="s">
        <v>81</v>
      </c>
      <c r="AY227" s="16" t="s">
        <v>133</v>
      </c>
      <c r="BE227" s="217">
        <f>IF(N227="základní",J227,0)</f>
        <v>0</v>
      </c>
      <c r="BF227" s="217">
        <f>IF(N227="snížená",J227,0)</f>
        <v>0</v>
      </c>
      <c r="BG227" s="217">
        <f>IF(N227="zákl. přenesená",J227,0)</f>
        <v>0</v>
      </c>
      <c r="BH227" s="217">
        <f>IF(N227="sníž. přenesená",J227,0)</f>
        <v>0</v>
      </c>
      <c r="BI227" s="217">
        <f>IF(N227="nulová",J227,0)</f>
        <v>0</v>
      </c>
      <c r="BJ227" s="16" t="s">
        <v>79</v>
      </c>
      <c r="BK227" s="217">
        <f>ROUND(I227*H227,2)</f>
        <v>0</v>
      </c>
      <c r="BL227" s="16" t="s">
        <v>140</v>
      </c>
      <c r="BM227" s="16" t="s">
        <v>1638</v>
      </c>
    </row>
    <row r="228" s="1" customFormat="1">
      <c r="B228" s="37"/>
      <c r="C228" s="38"/>
      <c r="D228" s="218" t="s">
        <v>142</v>
      </c>
      <c r="E228" s="38"/>
      <c r="F228" s="219" t="s">
        <v>462</v>
      </c>
      <c r="G228" s="38"/>
      <c r="H228" s="38"/>
      <c r="I228" s="131"/>
      <c r="J228" s="38"/>
      <c r="K228" s="38"/>
      <c r="L228" s="42"/>
      <c r="M228" s="220"/>
      <c r="N228" s="78"/>
      <c r="O228" s="78"/>
      <c r="P228" s="78"/>
      <c r="Q228" s="78"/>
      <c r="R228" s="78"/>
      <c r="S228" s="78"/>
      <c r="T228" s="79"/>
      <c r="AT228" s="16" t="s">
        <v>142</v>
      </c>
      <c r="AU228" s="16" t="s">
        <v>81</v>
      </c>
    </row>
    <row r="229" s="12" customFormat="1">
      <c r="B229" s="231"/>
      <c r="C229" s="232"/>
      <c r="D229" s="218" t="s">
        <v>144</v>
      </c>
      <c r="E229" s="233" t="s">
        <v>1</v>
      </c>
      <c r="F229" s="234" t="s">
        <v>1639</v>
      </c>
      <c r="G229" s="232"/>
      <c r="H229" s="235">
        <v>88.186999999999998</v>
      </c>
      <c r="I229" s="236"/>
      <c r="J229" s="232"/>
      <c r="K229" s="232"/>
      <c r="L229" s="237"/>
      <c r="M229" s="238"/>
      <c r="N229" s="239"/>
      <c r="O229" s="239"/>
      <c r="P229" s="239"/>
      <c r="Q229" s="239"/>
      <c r="R229" s="239"/>
      <c r="S229" s="239"/>
      <c r="T229" s="240"/>
      <c r="AT229" s="241" t="s">
        <v>144</v>
      </c>
      <c r="AU229" s="241" t="s">
        <v>81</v>
      </c>
      <c r="AV229" s="12" t="s">
        <v>81</v>
      </c>
      <c r="AW229" s="12" t="s">
        <v>33</v>
      </c>
      <c r="AX229" s="12" t="s">
        <v>79</v>
      </c>
      <c r="AY229" s="241" t="s">
        <v>133</v>
      </c>
    </row>
    <row r="230" s="1" customFormat="1" ht="16.5" customHeight="1">
      <c r="B230" s="37"/>
      <c r="C230" s="206" t="s">
        <v>332</v>
      </c>
      <c r="D230" s="206" t="s">
        <v>135</v>
      </c>
      <c r="E230" s="207" t="s">
        <v>466</v>
      </c>
      <c r="F230" s="208" t="s">
        <v>467</v>
      </c>
      <c r="G230" s="209" t="s">
        <v>211</v>
      </c>
      <c r="H230" s="210">
        <v>529.12199999999996</v>
      </c>
      <c r="I230" s="211"/>
      <c r="J230" s="212">
        <f>ROUND(I230*H230,2)</f>
        <v>0</v>
      </c>
      <c r="K230" s="208" t="s">
        <v>139</v>
      </c>
      <c r="L230" s="42"/>
      <c r="M230" s="213" t="s">
        <v>1</v>
      </c>
      <c r="N230" s="214" t="s">
        <v>43</v>
      </c>
      <c r="O230" s="78"/>
      <c r="P230" s="215">
        <f>O230*H230</f>
        <v>0</v>
      </c>
      <c r="Q230" s="215">
        <v>0</v>
      </c>
      <c r="R230" s="215">
        <f>Q230*H230</f>
        <v>0</v>
      </c>
      <c r="S230" s="215">
        <v>0</v>
      </c>
      <c r="T230" s="216">
        <f>S230*H230</f>
        <v>0</v>
      </c>
      <c r="AR230" s="16" t="s">
        <v>140</v>
      </c>
      <c r="AT230" s="16" t="s">
        <v>135</v>
      </c>
      <c r="AU230" s="16" t="s">
        <v>81</v>
      </c>
      <c r="AY230" s="16" t="s">
        <v>133</v>
      </c>
      <c r="BE230" s="217">
        <f>IF(N230="základní",J230,0)</f>
        <v>0</v>
      </c>
      <c r="BF230" s="217">
        <f>IF(N230="snížená",J230,0)</f>
        <v>0</v>
      </c>
      <c r="BG230" s="217">
        <f>IF(N230="zákl. přenesená",J230,0)</f>
        <v>0</v>
      </c>
      <c r="BH230" s="217">
        <f>IF(N230="sníž. přenesená",J230,0)</f>
        <v>0</v>
      </c>
      <c r="BI230" s="217">
        <f>IF(N230="nulová",J230,0)</f>
        <v>0</v>
      </c>
      <c r="BJ230" s="16" t="s">
        <v>79</v>
      </c>
      <c r="BK230" s="217">
        <f>ROUND(I230*H230,2)</f>
        <v>0</v>
      </c>
      <c r="BL230" s="16" t="s">
        <v>140</v>
      </c>
      <c r="BM230" s="16" t="s">
        <v>1640</v>
      </c>
    </row>
    <row r="231" s="1" customFormat="1">
      <c r="B231" s="37"/>
      <c r="C231" s="38"/>
      <c r="D231" s="218" t="s">
        <v>142</v>
      </c>
      <c r="E231" s="38"/>
      <c r="F231" s="219" t="s">
        <v>467</v>
      </c>
      <c r="G231" s="38"/>
      <c r="H231" s="38"/>
      <c r="I231" s="131"/>
      <c r="J231" s="38"/>
      <c r="K231" s="38"/>
      <c r="L231" s="42"/>
      <c r="M231" s="220"/>
      <c r="N231" s="78"/>
      <c r="O231" s="78"/>
      <c r="P231" s="78"/>
      <c r="Q231" s="78"/>
      <c r="R231" s="78"/>
      <c r="S231" s="78"/>
      <c r="T231" s="79"/>
      <c r="AT231" s="16" t="s">
        <v>142</v>
      </c>
      <c r="AU231" s="16" t="s">
        <v>81</v>
      </c>
    </row>
    <row r="232" s="12" customFormat="1">
      <c r="B232" s="231"/>
      <c r="C232" s="232"/>
      <c r="D232" s="218" t="s">
        <v>144</v>
      </c>
      <c r="E232" s="233" t="s">
        <v>1</v>
      </c>
      <c r="F232" s="234" t="s">
        <v>1641</v>
      </c>
      <c r="G232" s="232"/>
      <c r="H232" s="235">
        <v>529.12199999999996</v>
      </c>
      <c r="I232" s="236"/>
      <c r="J232" s="232"/>
      <c r="K232" s="232"/>
      <c r="L232" s="237"/>
      <c r="M232" s="238"/>
      <c r="N232" s="239"/>
      <c r="O232" s="239"/>
      <c r="P232" s="239"/>
      <c r="Q232" s="239"/>
      <c r="R232" s="239"/>
      <c r="S232" s="239"/>
      <c r="T232" s="240"/>
      <c r="AT232" s="241" t="s">
        <v>144</v>
      </c>
      <c r="AU232" s="241" t="s">
        <v>81</v>
      </c>
      <c r="AV232" s="12" t="s">
        <v>81</v>
      </c>
      <c r="AW232" s="12" t="s">
        <v>33</v>
      </c>
      <c r="AX232" s="12" t="s">
        <v>79</v>
      </c>
      <c r="AY232" s="241" t="s">
        <v>133</v>
      </c>
    </row>
    <row r="233" s="1" customFormat="1" ht="16.5" customHeight="1">
      <c r="B233" s="37"/>
      <c r="C233" s="206" t="s">
        <v>346</v>
      </c>
      <c r="D233" s="206" t="s">
        <v>135</v>
      </c>
      <c r="E233" s="207" t="s">
        <v>471</v>
      </c>
      <c r="F233" s="208" t="s">
        <v>472</v>
      </c>
      <c r="G233" s="209" t="s">
        <v>211</v>
      </c>
      <c r="H233" s="210">
        <v>352.74900000000002</v>
      </c>
      <c r="I233" s="211"/>
      <c r="J233" s="212">
        <f>ROUND(I233*H233,2)</f>
        <v>0</v>
      </c>
      <c r="K233" s="208" t="s">
        <v>139</v>
      </c>
      <c r="L233" s="42"/>
      <c r="M233" s="213" t="s">
        <v>1</v>
      </c>
      <c r="N233" s="214" t="s">
        <v>43</v>
      </c>
      <c r="O233" s="78"/>
      <c r="P233" s="215">
        <f>O233*H233</f>
        <v>0</v>
      </c>
      <c r="Q233" s="215">
        <v>0</v>
      </c>
      <c r="R233" s="215">
        <f>Q233*H233</f>
        <v>0</v>
      </c>
      <c r="S233" s="215">
        <v>0</v>
      </c>
      <c r="T233" s="216">
        <f>S233*H233</f>
        <v>0</v>
      </c>
      <c r="AR233" s="16" t="s">
        <v>140</v>
      </c>
      <c r="AT233" s="16" t="s">
        <v>135</v>
      </c>
      <c r="AU233" s="16" t="s">
        <v>81</v>
      </c>
      <c r="AY233" s="16" t="s">
        <v>133</v>
      </c>
      <c r="BE233" s="217">
        <f>IF(N233="základní",J233,0)</f>
        <v>0</v>
      </c>
      <c r="BF233" s="217">
        <f>IF(N233="snížená",J233,0)</f>
        <v>0</v>
      </c>
      <c r="BG233" s="217">
        <f>IF(N233="zákl. přenesená",J233,0)</f>
        <v>0</v>
      </c>
      <c r="BH233" s="217">
        <f>IF(N233="sníž. přenesená",J233,0)</f>
        <v>0</v>
      </c>
      <c r="BI233" s="217">
        <f>IF(N233="nulová",J233,0)</f>
        <v>0</v>
      </c>
      <c r="BJ233" s="16" t="s">
        <v>79</v>
      </c>
      <c r="BK233" s="217">
        <f>ROUND(I233*H233,2)</f>
        <v>0</v>
      </c>
      <c r="BL233" s="16" t="s">
        <v>140</v>
      </c>
      <c r="BM233" s="16" t="s">
        <v>1642</v>
      </c>
    </row>
    <row r="234" s="1" customFormat="1">
      <c r="B234" s="37"/>
      <c r="C234" s="38"/>
      <c r="D234" s="218" t="s">
        <v>142</v>
      </c>
      <c r="E234" s="38"/>
      <c r="F234" s="219" t="s">
        <v>472</v>
      </c>
      <c r="G234" s="38"/>
      <c r="H234" s="38"/>
      <c r="I234" s="131"/>
      <c r="J234" s="38"/>
      <c r="K234" s="38"/>
      <c r="L234" s="42"/>
      <c r="M234" s="220"/>
      <c r="N234" s="78"/>
      <c r="O234" s="78"/>
      <c r="P234" s="78"/>
      <c r="Q234" s="78"/>
      <c r="R234" s="78"/>
      <c r="S234" s="78"/>
      <c r="T234" s="79"/>
      <c r="AT234" s="16" t="s">
        <v>142</v>
      </c>
      <c r="AU234" s="16" t="s">
        <v>81</v>
      </c>
    </row>
    <row r="235" s="12" customFormat="1">
      <c r="B235" s="231"/>
      <c r="C235" s="232"/>
      <c r="D235" s="218" t="s">
        <v>144</v>
      </c>
      <c r="E235" s="233" t="s">
        <v>1</v>
      </c>
      <c r="F235" s="234" t="s">
        <v>1643</v>
      </c>
      <c r="G235" s="232"/>
      <c r="H235" s="235">
        <v>352.74900000000002</v>
      </c>
      <c r="I235" s="236"/>
      <c r="J235" s="232"/>
      <c r="K235" s="232"/>
      <c r="L235" s="237"/>
      <c r="M235" s="238"/>
      <c r="N235" s="239"/>
      <c r="O235" s="239"/>
      <c r="P235" s="239"/>
      <c r="Q235" s="239"/>
      <c r="R235" s="239"/>
      <c r="S235" s="239"/>
      <c r="T235" s="240"/>
      <c r="AT235" s="241" t="s">
        <v>144</v>
      </c>
      <c r="AU235" s="241" t="s">
        <v>81</v>
      </c>
      <c r="AV235" s="12" t="s">
        <v>81</v>
      </c>
      <c r="AW235" s="12" t="s">
        <v>33</v>
      </c>
      <c r="AX235" s="12" t="s">
        <v>79</v>
      </c>
      <c r="AY235" s="241" t="s">
        <v>133</v>
      </c>
    </row>
    <row r="236" s="1" customFormat="1" ht="16.5" customHeight="1">
      <c r="B236" s="37"/>
      <c r="C236" s="206" t="s">
        <v>353</v>
      </c>
      <c r="D236" s="206" t="s">
        <v>135</v>
      </c>
      <c r="E236" s="207" t="s">
        <v>476</v>
      </c>
      <c r="F236" s="208" t="s">
        <v>477</v>
      </c>
      <c r="G236" s="209" t="s">
        <v>211</v>
      </c>
      <c r="H236" s="210">
        <v>281.125</v>
      </c>
      <c r="I236" s="211"/>
      <c r="J236" s="212">
        <f>ROUND(I236*H236,2)</f>
        <v>0</v>
      </c>
      <c r="K236" s="208" t="s">
        <v>139</v>
      </c>
      <c r="L236" s="42"/>
      <c r="M236" s="213" t="s">
        <v>1</v>
      </c>
      <c r="N236" s="214" t="s">
        <v>43</v>
      </c>
      <c r="O236" s="78"/>
      <c r="P236" s="215">
        <f>O236*H236</f>
        <v>0</v>
      </c>
      <c r="Q236" s="215">
        <v>0</v>
      </c>
      <c r="R236" s="215">
        <f>Q236*H236</f>
        <v>0</v>
      </c>
      <c r="S236" s="215">
        <v>0</v>
      </c>
      <c r="T236" s="216">
        <f>S236*H236</f>
        <v>0</v>
      </c>
      <c r="AR236" s="16" t="s">
        <v>140</v>
      </c>
      <c r="AT236" s="16" t="s">
        <v>135</v>
      </c>
      <c r="AU236" s="16" t="s">
        <v>81</v>
      </c>
      <c r="AY236" s="16" t="s">
        <v>133</v>
      </c>
      <c r="BE236" s="217">
        <f>IF(N236="základní",J236,0)</f>
        <v>0</v>
      </c>
      <c r="BF236" s="217">
        <f>IF(N236="snížená",J236,0)</f>
        <v>0</v>
      </c>
      <c r="BG236" s="217">
        <f>IF(N236="zákl. přenesená",J236,0)</f>
        <v>0</v>
      </c>
      <c r="BH236" s="217">
        <f>IF(N236="sníž. přenesená",J236,0)</f>
        <v>0</v>
      </c>
      <c r="BI236" s="217">
        <f>IF(N236="nulová",J236,0)</f>
        <v>0</v>
      </c>
      <c r="BJ236" s="16" t="s">
        <v>79</v>
      </c>
      <c r="BK236" s="217">
        <f>ROUND(I236*H236,2)</f>
        <v>0</v>
      </c>
      <c r="BL236" s="16" t="s">
        <v>140</v>
      </c>
      <c r="BM236" s="16" t="s">
        <v>1644</v>
      </c>
    </row>
    <row r="237" s="1" customFormat="1">
      <c r="B237" s="37"/>
      <c r="C237" s="38"/>
      <c r="D237" s="218" t="s">
        <v>142</v>
      </c>
      <c r="E237" s="38"/>
      <c r="F237" s="219" t="s">
        <v>477</v>
      </c>
      <c r="G237" s="38"/>
      <c r="H237" s="38"/>
      <c r="I237" s="131"/>
      <c r="J237" s="38"/>
      <c r="K237" s="38"/>
      <c r="L237" s="42"/>
      <c r="M237" s="220"/>
      <c r="N237" s="78"/>
      <c r="O237" s="78"/>
      <c r="P237" s="78"/>
      <c r="Q237" s="78"/>
      <c r="R237" s="78"/>
      <c r="S237" s="78"/>
      <c r="T237" s="79"/>
      <c r="AT237" s="16" t="s">
        <v>142</v>
      </c>
      <c r="AU237" s="16" t="s">
        <v>81</v>
      </c>
    </row>
    <row r="238" s="11" customFormat="1">
      <c r="B238" s="221"/>
      <c r="C238" s="222"/>
      <c r="D238" s="218" t="s">
        <v>144</v>
      </c>
      <c r="E238" s="223" t="s">
        <v>1</v>
      </c>
      <c r="F238" s="224" t="s">
        <v>1593</v>
      </c>
      <c r="G238" s="222"/>
      <c r="H238" s="223" t="s">
        <v>1</v>
      </c>
      <c r="I238" s="225"/>
      <c r="J238" s="222"/>
      <c r="K238" s="222"/>
      <c r="L238" s="226"/>
      <c r="M238" s="227"/>
      <c r="N238" s="228"/>
      <c r="O238" s="228"/>
      <c r="P238" s="228"/>
      <c r="Q238" s="228"/>
      <c r="R238" s="228"/>
      <c r="S238" s="228"/>
      <c r="T238" s="229"/>
      <c r="AT238" s="230" t="s">
        <v>144</v>
      </c>
      <c r="AU238" s="230" t="s">
        <v>81</v>
      </c>
      <c r="AV238" s="11" t="s">
        <v>79</v>
      </c>
      <c r="AW238" s="11" t="s">
        <v>33</v>
      </c>
      <c r="AX238" s="11" t="s">
        <v>72</v>
      </c>
      <c r="AY238" s="230" t="s">
        <v>133</v>
      </c>
    </row>
    <row r="239" s="12" customFormat="1">
      <c r="B239" s="231"/>
      <c r="C239" s="232"/>
      <c r="D239" s="218" t="s">
        <v>144</v>
      </c>
      <c r="E239" s="233" t="s">
        <v>1</v>
      </c>
      <c r="F239" s="234" t="s">
        <v>1645</v>
      </c>
      <c r="G239" s="232"/>
      <c r="H239" s="235">
        <v>47.280000000000001</v>
      </c>
      <c r="I239" s="236"/>
      <c r="J239" s="232"/>
      <c r="K239" s="232"/>
      <c r="L239" s="237"/>
      <c r="M239" s="238"/>
      <c r="N239" s="239"/>
      <c r="O239" s="239"/>
      <c r="P239" s="239"/>
      <c r="Q239" s="239"/>
      <c r="R239" s="239"/>
      <c r="S239" s="239"/>
      <c r="T239" s="240"/>
      <c r="AT239" s="241" t="s">
        <v>144</v>
      </c>
      <c r="AU239" s="241" t="s">
        <v>81</v>
      </c>
      <c r="AV239" s="12" t="s">
        <v>81</v>
      </c>
      <c r="AW239" s="12" t="s">
        <v>33</v>
      </c>
      <c r="AX239" s="12" t="s">
        <v>72</v>
      </c>
      <c r="AY239" s="241" t="s">
        <v>133</v>
      </c>
    </row>
    <row r="240" s="12" customFormat="1">
      <c r="B240" s="231"/>
      <c r="C240" s="232"/>
      <c r="D240" s="218" t="s">
        <v>144</v>
      </c>
      <c r="E240" s="233" t="s">
        <v>1</v>
      </c>
      <c r="F240" s="234" t="s">
        <v>1646</v>
      </c>
      <c r="G240" s="232"/>
      <c r="H240" s="235">
        <v>113.872</v>
      </c>
      <c r="I240" s="236"/>
      <c r="J240" s="232"/>
      <c r="K240" s="232"/>
      <c r="L240" s="237"/>
      <c r="M240" s="238"/>
      <c r="N240" s="239"/>
      <c r="O240" s="239"/>
      <c r="P240" s="239"/>
      <c r="Q240" s="239"/>
      <c r="R240" s="239"/>
      <c r="S240" s="239"/>
      <c r="T240" s="240"/>
      <c r="AT240" s="241" t="s">
        <v>144</v>
      </c>
      <c r="AU240" s="241" t="s">
        <v>81</v>
      </c>
      <c r="AV240" s="12" t="s">
        <v>81</v>
      </c>
      <c r="AW240" s="12" t="s">
        <v>33</v>
      </c>
      <c r="AX240" s="12" t="s">
        <v>72</v>
      </c>
      <c r="AY240" s="241" t="s">
        <v>133</v>
      </c>
    </row>
    <row r="241" s="12" customFormat="1">
      <c r="B241" s="231"/>
      <c r="C241" s="232"/>
      <c r="D241" s="218" t="s">
        <v>144</v>
      </c>
      <c r="E241" s="233" t="s">
        <v>1</v>
      </c>
      <c r="F241" s="234" t="s">
        <v>1647</v>
      </c>
      <c r="G241" s="232"/>
      <c r="H241" s="235">
        <v>63.719999999999999</v>
      </c>
      <c r="I241" s="236"/>
      <c r="J241" s="232"/>
      <c r="K241" s="232"/>
      <c r="L241" s="237"/>
      <c r="M241" s="238"/>
      <c r="N241" s="239"/>
      <c r="O241" s="239"/>
      <c r="P241" s="239"/>
      <c r="Q241" s="239"/>
      <c r="R241" s="239"/>
      <c r="S241" s="239"/>
      <c r="T241" s="240"/>
      <c r="AT241" s="241" t="s">
        <v>144</v>
      </c>
      <c r="AU241" s="241" t="s">
        <v>81</v>
      </c>
      <c r="AV241" s="12" t="s">
        <v>81</v>
      </c>
      <c r="AW241" s="12" t="s">
        <v>33</v>
      </c>
      <c r="AX241" s="12" t="s">
        <v>72</v>
      </c>
      <c r="AY241" s="241" t="s">
        <v>133</v>
      </c>
    </row>
    <row r="242" s="12" customFormat="1">
      <c r="B242" s="231"/>
      <c r="C242" s="232"/>
      <c r="D242" s="218" t="s">
        <v>144</v>
      </c>
      <c r="E242" s="233" t="s">
        <v>1</v>
      </c>
      <c r="F242" s="234" t="s">
        <v>1648</v>
      </c>
      <c r="G242" s="232"/>
      <c r="H242" s="235">
        <v>9.4760000000000009</v>
      </c>
      <c r="I242" s="236"/>
      <c r="J242" s="232"/>
      <c r="K242" s="232"/>
      <c r="L242" s="237"/>
      <c r="M242" s="238"/>
      <c r="N242" s="239"/>
      <c r="O242" s="239"/>
      <c r="P242" s="239"/>
      <c r="Q242" s="239"/>
      <c r="R242" s="239"/>
      <c r="S242" s="239"/>
      <c r="T242" s="240"/>
      <c r="AT242" s="241" t="s">
        <v>144</v>
      </c>
      <c r="AU242" s="241" t="s">
        <v>81</v>
      </c>
      <c r="AV242" s="12" t="s">
        <v>81</v>
      </c>
      <c r="AW242" s="12" t="s">
        <v>33</v>
      </c>
      <c r="AX242" s="12" t="s">
        <v>72</v>
      </c>
      <c r="AY242" s="241" t="s">
        <v>133</v>
      </c>
    </row>
    <row r="243" s="12" customFormat="1">
      <c r="B243" s="231"/>
      <c r="C243" s="232"/>
      <c r="D243" s="218" t="s">
        <v>144</v>
      </c>
      <c r="E243" s="233" t="s">
        <v>1</v>
      </c>
      <c r="F243" s="234" t="s">
        <v>1649</v>
      </c>
      <c r="G243" s="232"/>
      <c r="H243" s="235">
        <v>20.087</v>
      </c>
      <c r="I243" s="236"/>
      <c r="J243" s="232"/>
      <c r="K243" s="232"/>
      <c r="L243" s="237"/>
      <c r="M243" s="238"/>
      <c r="N243" s="239"/>
      <c r="O243" s="239"/>
      <c r="P243" s="239"/>
      <c r="Q243" s="239"/>
      <c r="R243" s="239"/>
      <c r="S243" s="239"/>
      <c r="T243" s="240"/>
      <c r="AT243" s="241" t="s">
        <v>144</v>
      </c>
      <c r="AU243" s="241" t="s">
        <v>81</v>
      </c>
      <c r="AV243" s="12" t="s">
        <v>81</v>
      </c>
      <c r="AW243" s="12" t="s">
        <v>33</v>
      </c>
      <c r="AX243" s="12" t="s">
        <v>72</v>
      </c>
      <c r="AY243" s="241" t="s">
        <v>133</v>
      </c>
    </row>
    <row r="244" s="12" customFormat="1">
      <c r="B244" s="231"/>
      <c r="C244" s="232"/>
      <c r="D244" s="218" t="s">
        <v>144</v>
      </c>
      <c r="E244" s="233" t="s">
        <v>1</v>
      </c>
      <c r="F244" s="234" t="s">
        <v>1650</v>
      </c>
      <c r="G244" s="232"/>
      <c r="H244" s="235">
        <v>6.8540000000000001</v>
      </c>
      <c r="I244" s="236"/>
      <c r="J244" s="232"/>
      <c r="K244" s="232"/>
      <c r="L244" s="237"/>
      <c r="M244" s="238"/>
      <c r="N244" s="239"/>
      <c r="O244" s="239"/>
      <c r="P244" s="239"/>
      <c r="Q244" s="239"/>
      <c r="R244" s="239"/>
      <c r="S244" s="239"/>
      <c r="T244" s="240"/>
      <c r="AT244" s="241" t="s">
        <v>144</v>
      </c>
      <c r="AU244" s="241" t="s">
        <v>81</v>
      </c>
      <c r="AV244" s="12" t="s">
        <v>81</v>
      </c>
      <c r="AW244" s="12" t="s">
        <v>33</v>
      </c>
      <c r="AX244" s="12" t="s">
        <v>72</v>
      </c>
      <c r="AY244" s="241" t="s">
        <v>133</v>
      </c>
    </row>
    <row r="245" s="12" customFormat="1">
      <c r="B245" s="231"/>
      <c r="C245" s="232"/>
      <c r="D245" s="218" t="s">
        <v>144</v>
      </c>
      <c r="E245" s="233" t="s">
        <v>1</v>
      </c>
      <c r="F245" s="234" t="s">
        <v>1651</v>
      </c>
      <c r="G245" s="232"/>
      <c r="H245" s="235">
        <v>0.97599999999999998</v>
      </c>
      <c r="I245" s="236"/>
      <c r="J245" s="232"/>
      <c r="K245" s="232"/>
      <c r="L245" s="237"/>
      <c r="M245" s="238"/>
      <c r="N245" s="239"/>
      <c r="O245" s="239"/>
      <c r="P245" s="239"/>
      <c r="Q245" s="239"/>
      <c r="R245" s="239"/>
      <c r="S245" s="239"/>
      <c r="T245" s="240"/>
      <c r="AT245" s="241" t="s">
        <v>144</v>
      </c>
      <c r="AU245" s="241" t="s">
        <v>81</v>
      </c>
      <c r="AV245" s="12" t="s">
        <v>81</v>
      </c>
      <c r="AW245" s="12" t="s">
        <v>33</v>
      </c>
      <c r="AX245" s="12" t="s">
        <v>72</v>
      </c>
      <c r="AY245" s="241" t="s">
        <v>133</v>
      </c>
    </row>
    <row r="246" s="12" customFormat="1">
      <c r="B246" s="231"/>
      <c r="C246" s="232"/>
      <c r="D246" s="218" t="s">
        <v>144</v>
      </c>
      <c r="E246" s="233" t="s">
        <v>1</v>
      </c>
      <c r="F246" s="234" t="s">
        <v>1652</v>
      </c>
      <c r="G246" s="232"/>
      <c r="H246" s="235">
        <v>18.859999999999999</v>
      </c>
      <c r="I246" s="236"/>
      <c r="J246" s="232"/>
      <c r="K246" s="232"/>
      <c r="L246" s="237"/>
      <c r="M246" s="238"/>
      <c r="N246" s="239"/>
      <c r="O246" s="239"/>
      <c r="P246" s="239"/>
      <c r="Q246" s="239"/>
      <c r="R246" s="239"/>
      <c r="S246" s="239"/>
      <c r="T246" s="240"/>
      <c r="AT246" s="241" t="s">
        <v>144</v>
      </c>
      <c r="AU246" s="241" t="s">
        <v>81</v>
      </c>
      <c r="AV246" s="12" t="s">
        <v>81</v>
      </c>
      <c r="AW246" s="12" t="s">
        <v>33</v>
      </c>
      <c r="AX246" s="12" t="s">
        <v>72</v>
      </c>
      <c r="AY246" s="241" t="s">
        <v>133</v>
      </c>
    </row>
    <row r="247" s="13" customFormat="1">
      <c r="B247" s="242"/>
      <c r="C247" s="243"/>
      <c r="D247" s="218" t="s">
        <v>144</v>
      </c>
      <c r="E247" s="244" t="s">
        <v>1</v>
      </c>
      <c r="F247" s="245" t="s">
        <v>149</v>
      </c>
      <c r="G247" s="243"/>
      <c r="H247" s="246">
        <v>281.125</v>
      </c>
      <c r="I247" s="247"/>
      <c r="J247" s="243"/>
      <c r="K247" s="243"/>
      <c r="L247" s="248"/>
      <c r="M247" s="249"/>
      <c r="N247" s="250"/>
      <c r="O247" s="250"/>
      <c r="P247" s="250"/>
      <c r="Q247" s="250"/>
      <c r="R247" s="250"/>
      <c r="S247" s="250"/>
      <c r="T247" s="251"/>
      <c r="AT247" s="252" t="s">
        <v>144</v>
      </c>
      <c r="AU247" s="252" t="s">
        <v>81</v>
      </c>
      <c r="AV247" s="13" t="s">
        <v>140</v>
      </c>
      <c r="AW247" s="13" t="s">
        <v>33</v>
      </c>
      <c r="AX247" s="13" t="s">
        <v>79</v>
      </c>
      <c r="AY247" s="252" t="s">
        <v>133</v>
      </c>
    </row>
    <row r="248" s="1" customFormat="1" ht="16.5" customHeight="1">
      <c r="B248" s="37"/>
      <c r="C248" s="253" t="s">
        <v>360</v>
      </c>
      <c r="D248" s="253" t="s">
        <v>499</v>
      </c>
      <c r="E248" s="254" t="s">
        <v>500</v>
      </c>
      <c r="F248" s="255" t="s">
        <v>501</v>
      </c>
      <c r="G248" s="256" t="s">
        <v>502</v>
      </c>
      <c r="H248" s="257">
        <v>434.81</v>
      </c>
      <c r="I248" s="258"/>
      <c r="J248" s="259">
        <f>ROUND(I248*H248,2)</f>
        <v>0</v>
      </c>
      <c r="K248" s="255" t="s">
        <v>159</v>
      </c>
      <c r="L248" s="260"/>
      <c r="M248" s="261" t="s">
        <v>1</v>
      </c>
      <c r="N248" s="262" t="s">
        <v>43</v>
      </c>
      <c r="O248" s="78"/>
      <c r="P248" s="215">
        <f>O248*H248</f>
        <v>0</v>
      </c>
      <c r="Q248" s="215">
        <v>1</v>
      </c>
      <c r="R248" s="215">
        <f>Q248*H248</f>
        <v>434.81</v>
      </c>
      <c r="S248" s="215">
        <v>0</v>
      </c>
      <c r="T248" s="216">
        <f>S248*H248</f>
        <v>0</v>
      </c>
      <c r="AR248" s="16" t="s">
        <v>188</v>
      </c>
      <c r="AT248" s="16" t="s">
        <v>499</v>
      </c>
      <c r="AU248" s="16" t="s">
        <v>81</v>
      </c>
      <c r="AY248" s="16" t="s">
        <v>133</v>
      </c>
      <c r="BE248" s="217">
        <f>IF(N248="základní",J248,0)</f>
        <v>0</v>
      </c>
      <c r="BF248" s="217">
        <f>IF(N248="snížená",J248,0)</f>
        <v>0</v>
      </c>
      <c r="BG248" s="217">
        <f>IF(N248="zákl. přenesená",J248,0)</f>
        <v>0</v>
      </c>
      <c r="BH248" s="217">
        <f>IF(N248="sníž. přenesená",J248,0)</f>
        <v>0</v>
      </c>
      <c r="BI248" s="217">
        <f>IF(N248="nulová",J248,0)</f>
        <v>0</v>
      </c>
      <c r="BJ248" s="16" t="s">
        <v>79</v>
      </c>
      <c r="BK248" s="217">
        <f>ROUND(I248*H248,2)</f>
        <v>0</v>
      </c>
      <c r="BL248" s="16" t="s">
        <v>140</v>
      </c>
      <c r="BM248" s="16" t="s">
        <v>1653</v>
      </c>
    </row>
    <row r="249" s="1" customFormat="1">
      <c r="B249" s="37"/>
      <c r="C249" s="38"/>
      <c r="D249" s="218" t="s">
        <v>142</v>
      </c>
      <c r="E249" s="38"/>
      <c r="F249" s="219" t="s">
        <v>504</v>
      </c>
      <c r="G249" s="38"/>
      <c r="H249" s="38"/>
      <c r="I249" s="131"/>
      <c r="J249" s="38"/>
      <c r="K249" s="38"/>
      <c r="L249" s="42"/>
      <c r="M249" s="220"/>
      <c r="N249" s="78"/>
      <c r="O249" s="78"/>
      <c r="P249" s="78"/>
      <c r="Q249" s="78"/>
      <c r="R249" s="78"/>
      <c r="S249" s="78"/>
      <c r="T249" s="79"/>
      <c r="AT249" s="16" t="s">
        <v>142</v>
      </c>
      <c r="AU249" s="16" t="s">
        <v>81</v>
      </c>
    </row>
    <row r="250" s="11" customFormat="1">
      <c r="B250" s="221"/>
      <c r="C250" s="222"/>
      <c r="D250" s="218" t="s">
        <v>144</v>
      </c>
      <c r="E250" s="223" t="s">
        <v>1</v>
      </c>
      <c r="F250" s="224" t="s">
        <v>1593</v>
      </c>
      <c r="G250" s="222"/>
      <c r="H250" s="223" t="s">
        <v>1</v>
      </c>
      <c r="I250" s="225"/>
      <c r="J250" s="222"/>
      <c r="K250" s="222"/>
      <c r="L250" s="226"/>
      <c r="M250" s="227"/>
      <c r="N250" s="228"/>
      <c r="O250" s="228"/>
      <c r="P250" s="228"/>
      <c r="Q250" s="228"/>
      <c r="R250" s="228"/>
      <c r="S250" s="228"/>
      <c r="T250" s="229"/>
      <c r="AT250" s="230" t="s">
        <v>144</v>
      </c>
      <c r="AU250" s="230" t="s">
        <v>81</v>
      </c>
      <c r="AV250" s="11" t="s">
        <v>79</v>
      </c>
      <c r="AW250" s="11" t="s">
        <v>33</v>
      </c>
      <c r="AX250" s="11" t="s">
        <v>72</v>
      </c>
      <c r="AY250" s="230" t="s">
        <v>133</v>
      </c>
    </row>
    <row r="251" s="12" customFormat="1">
      <c r="B251" s="231"/>
      <c r="C251" s="232"/>
      <c r="D251" s="218" t="s">
        <v>144</v>
      </c>
      <c r="E251" s="233" t="s">
        <v>1</v>
      </c>
      <c r="F251" s="234" t="s">
        <v>1645</v>
      </c>
      <c r="G251" s="232"/>
      <c r="H251" s="235">
        <v>47.280000000000001</v>
      </c>
      <c r="I251" s="236"/>
      <c r="J251" s="232"/>
      <c r="K251" s="232"/>
      <c r="L251" s="237"/>
      <c r="M251" s="238"/>
      <c r="N251" s="239"/>
      <c r="O251" s="239"/>
      <c r="P251" s="239"/>
      <c r="Q251" s="239"/>
      <c r="R251" s="239"/>
      <c r="S251" s="239"/>
      <c r="T251" s="240"/>
      <c r="AT251" s="241" t="s">
        <v>144</v>
      </c>
      <c r="AU251" s="241" t="s">
        <v>81</v>
      </c>
      <c r="AV251" s="12" t="s">
        <v>81</v>
      </c>
      <c r="AW251" s="12" t="s">
        <v>33</v>
      </c>
      <c r="AX251" s="12" t="s">
        <v>72</v>
      </c>
      <c r="AY251" s="241" t="s">
        <v>133</v>
      </c>
    </row>
    <row r="252" s="12" customFormat="1">
      <c r="B252" s="231"/>
      <c r="C252" s="232"/>
      <c r="D252" s="218" t="s">
        <v>144</v>
      </c>
      <c r="E252" s="233" t="s">
        <v>1</v>
      </c>
      <c r="F252" s="234" t="s">
        <v>1646</v>
      </c>
      <c r="G252" s="232"/>
      <c r="H252" s="235">
        <v>113.872</v>
      </c>
      <c r="I252" s="236"/>
      <c r="J252" s="232"/>
      <c r="K252" s="232"/>
      <c r="L252" s="237"/>
      <c r="M252" s="238"/>
      <c r="N252" s="239"/>
      <c r="O252" s="239"/>
      <c r="P252" s="239"/>
      <c r="Q252" s="239"/>
      <c r="R252" s="239"/>
      <c r="S252" s="239"/>
      <c r="T252" s="240"/>
      <c r="AT252" s="241" t="s">
        <v>144</v>
      </c>
      <c r="AU252" s="241" t="s">
        <v>81</v>
      </c>
      <c r="AV252" s="12" t="s">
        <v>81</v>
      </c>
      <c r="AW252" s="12" t="s">
        <v>33</v>
      </c>
      <c r="AX252" s="12" t="s">
        <v>72</v>
      </c>
      <c r="AY252" s="241" t="s">
        <v>133</v>
      </c>
    </row>
    <row r="253" s="12" customFormat="1">
      <c r="B253" s="231"/>
      <c r="C253" s="232"/>
      <c r="D253" s="218" t="s">
        <v>144</v>
      </c>
      <c r="E253" s="233" t="s">
        <v>1</v>
      </c>
      <c r="F253" s="234" t="s">
        <v>1648</v>
      </c>
      <c r="G253" s="232"/>
      <c r="H253" s="235">
        <v>9.4760000000000009</v>
      </c>
      <c r="I253" s="236"/>
      <c r="J253" s="232"/>
      <c r="K253" s="232"/>
      <c r="L253" s="237"/>
      <c r="M253" s="238"/>
      <c r="N253" s="239"/>
      <c r="O253" s="239"/>
      <c r="P253" s="239"/>
      <c r="Q253" s="239"/>
      <c r="R253" s="239"/>
      <c r="S253" s="239"/>
      <c r="T253" s="240"/>
      <c r="AT253" s="241" t="s">
        <v>144</v>
      </c>
      <c r="AU253" s="241" t="s">
        <v>81</v>
      </c>
      <c r="AV253" s="12" t="s">
        <v>81</v>
      </c>
      <c r="AW253" s="12" t="s">
        <v>33</v>
      </c>
      <c r="AX253" s="12" t="s">
        <v>72</v>
      </c>
      <c r="AY253" s="241" t="s">
        <v>133</v>
      </c>
    </row>
    <row r="254" s="12" customFormat="1">
      <c r="B254" s="231"/>
      <c r="C254" s="232"/>
      <c r="D254" s="218" t="s">
        <v>144</v>
      </c>
      <c r="E254" s="233" t="s">
        <v>1</v>
      </c>
      <c r="F254" s="234" t="s">
        <v>1649</v>
      </c>
      <c r="G254" s="232"/>
      <c r="H254" s="235">
        <v>20.087</v>
      </c>
      <c r="I254" s="236"/>
      <c r="J254" s="232"/>
      <c r="K254" s="232"/>
      <c r="L254" s="237"/>
      <c r="M254" s="238"/>
      <c r="N254" s="239"/>
      <c r="O254" s="239"/>
      <c r="P254" s="239"/>
      <c r="Q254" s="239"/>
      <c r="R254" s="239"/>
      <c r="S254" s="239"/>
      <c r="T254" s="240"/>
      <c r="AT254" s="241" t="s">
        <v>144</v>
      </c>
      <c r="AU254" s="241" t="s">
        <v>81</v>
      </c>
      <c r="AV254" s="12" t="s">
        <v>81</v>
      </c>
      <c r="AW254" s="12" t="s">
        <v>33</v>
      </c>
      <c r="AX254" s="12" t="s">
        <v>72</v>
      </c>
      <c r="AY254" s="241" t="s">
        <v>133</v>
      </c>
    </row>
    <row r="255" s="12" customFormat="1">
      <c r="B255" s="231"/>
      <c r="C255" s="232"/>
      <c r="D255" s="218" t="s">
        <v>144</v>
      </c>
      <c r="E255" s="233" t="s">
        <v>1</v>
      </c>
      <c r="F255" s="234" t="s">
        <v>1650</v>
      </c>
      <c r="G255" s="232"/>
      <c r="H255" s="235">
        <v>6.8540000000000001</v>
      </c>
      <c r="I255" s="236"/>
      <c r="J255" s="232"/>
      <c r="K255" s="232"/>
      <c r="L255" s="237"/>
      <c r="M255" s="238"/>
      <c r="N255" s="239"/>
      <c r="O255" s="239"/>
      <c r="P255" s="239"/>
      <c r="Q255" s="239"/>
      <c r="R255" s="239"/>
      <c r="S255" s="239"/>
      <c r="T255" s="240"/>
      <c r="AT255" s="241" t="s">
        <v>144</v>
      </c>
      <c r="AU255" s="241" t="s">
        <v>81</v>
      </c>
      <c r="AV255" s="12" t="s">
        <v>81</v>
      </c>
      <c r="AW255" s="12" t="s">
        <v>33</v>
      </c>
      <c r="AX255" s="12" t="s">
        <v>72</v>
      </c>
      <c r="AY255" s="241" t="s">
        <v>133</v>
      </c>
    </row>
    <row r="256" s="12" customFormat="1">
      <c r="B256" s="231"/>
      <c r="C256" s="232"/>
      <c r="D256" s="218" t="s">
        <v>144</v>
      </c>
      <c r="E256" s="233" t="s">
        <v>1</v>
      </c>
      <c r="F256" s="234" t="s">
        <v>1651</v>
      </c>
      <c r="G256" s="232"/>
      <c r="H256" s="235">
        <v>0.97599999999999998</v>
      </c>
      <c r="I256" s="236"/>
      <c r="J256" s="232"/>
      <c r="K256" s="232"/>
      <c r="L256" s="237"/>
      <c r="M256" s="238"/>
      <c r="N256" s="239"/>
      <c r="O256" s="239"/>
      <c r="P256" s="239"/>
      <c r="Q256" s="239"/>
      <c r="R256" s="239"/>
      <c r="S256" s="239"/>
      <c r="T256" s="240"/>
      <c r="AT256" s="241" t="s">
        <v>144</v>
      </c>
      <c r="AU256" s="241" t="s">
        <v>81</v>
      </c>
      <c r="AV256" s="12" t="s">
        <v>81</v>
      </c>
      <c r="AW256" s="12" t="s">
        <v>33</v>
      </c>
      <c r="AX256" s="12" t="s">
        <v>72</v>
      </c>
      <c r="AY256" s="241" t="s">
        <v>133</v>
      </c>
    </row>
    <row r="257" s="12" customFormat="1">
      <c r="B257" s="231"/>
      <c r="C257" s="232"/>
      <c r="D257" s="218" t="s">
        <v>144</v>
      </c>
      <c r="E257" s="233" t="s">
        <v>1</v>
      </c>
      <c r="F257" s="234" t="s">
        <v>1652</v>
      </c>
      <c r="G257" s="232"/>
      <c r="H257" s="235">
        <v>18.859999999999999</v>
      </c>
      <c r="I257" s="236"/>
      <c r="J257" s="232"/>
      <c r="K257" s="232"/>
      <c r="L257" s="237"/>
      <c r="M257" s="238"/>
      <c r="N257" s="239"/>
      <c r="O257" s="239"/>
      <c r="P257" s="239"/>
      <c r="Q257" s="239"/>
      <c r="R257" s="239"/>
      <c r="S257" s="239"/>
      <c r="T257" s="240"/>
      <c r="AT257" s="241" t="s">
        <v>144</v>
      </c>
      <c r="AU257" s="241" t="s">
        <v>81</v>
      </c>
      <c r="AV257" s="12" t="s">
        <v>81</v>
      </c>
      <c r="AW257" s="12" t="s">
        <v>33</v>
      </c>
      <c r="AX257" s="12" t="s">
        <v>72</v>
      </c>
      <c r="AY257" s="241" t="s">
        <v>133</v>
      </c>
    </row>
    <row r="258" s="13" customFormat="1">
      <c r="B258" s="242"/>
      <c r="C258" s="243"/>
      <c r="D258" s="218" t="s">
        <v>144</v>
      </c>
      <c r="E258" s="244" t="s">
        <v>1</v>
      </c>
      <c r="F258" s="245" t="s">
        <v>149</v>
      </c>
      <c r="G258" s="243"/>
      <c r="H258" s="246">
        <v>217.405</v>
      </c>
      <c r="I258" s="247"/>
      <c r="J258" s="243"/>
      <c r="K258" s="243"/>
      <c r="L258" s="248"/>
      <c r="M258" s="249"/>
      <c r="N258" s="250"/>
      <c r="O258" s="250"/>
      <c r="P258" s="250"/>
      <c r="Q258" s="250"/>
      <c r="R258" s="250"/>
      <c r="S258" s="250"/>
      <c r="T258" s="251"/>
      <c r="AT258" s="252" t="s">
        <v>144</v>
      </c>
      <c r="AU258" s="252" t="s">
        <v>81</v>
      </c>
      <c r="AV258" s="13" t="s">
        <v>140</v>
      </c>
      <c r="AW258" s="13" t="s">
        <v>33</v>
      </c>
      <c r="AX258" s="13" t="s">
        <v>72</v>
      </c>
      <c r="AY258" s="252" t="s">
        <v>133</v>
      </c>
    </row>
    <row r="259" s="12" customFormat="1">
      <c r="B259" s="231"/>
      <c r="C259" s="232"/>
      <c r="D259" s="218" t="s">
        <v>144</v>
      </c>
      <c r="E259" s="233" t="s">
        <v>1</v>
      </c>
      <c r="F259" s="234" t="s">
        <v>1654</v>
      </c>
      <c r="G259" s="232"/>
      <c r="H259" s="235">
        <v>434.81</v>
      </c>
      <c r="I259" s="236"/>
      <c r="J259" s="232"/>
      <c r="K259" s="232"/>
      <c r="L259" s="237"/>
      <c r="M259" s="238"/>
      <c r="N259" s="239"/>
      <c r="O259" s="239"/>
      <c r="P259" s="239"/>
      <c r="Q259" s="239"/>
      <c r="R259" s="239"/>
      <c r="S259" s="239"/>
      <c r="T259" s="240"/>
      <c r="AT259" s="241" t="s">
        <v>144</v>
      </c>
      <c r="AU259" s="241" t="s">
        <v>81</v>
      </c>
      <c r="AV259" s="12" t="s">
        <v>81</v>
      </c>
      <c r="AW259" s="12" t="s">
        <v>33</v>
      </c>
      <c r="AX259" s="12" t="s">
        <v>79</v>
      </c>
      <c r="AY259" s="241" t="s">
        <v>133</v>
      </c>
    </row>
    <row r="260" s="1" customFormat="1" ht="16.5" customHeight="1">
      <c r="B260" s="37"/>
      <c r="C260" s="206" t="s">
        <v>367</v>
      </c>
      <c r="D260" s="206" t="s">
        <v>135</v>
      </c>
      <c r="E260" s="207" t="s">
        <v>507</v>
      </c>
      <c r="F260" s="208" t="s">
        <v>508</v>
      </c>
      <c r="G260" s="209" t="s">
        <v>211</v>
      </c>
      <c r="H260" s="210">
        <v>107.17</v>
      </c>
      <c r="I260" s="211"/>
      <c r="J260" s="212">
        <f>ROUND(I260*H260,2)</f>
        <v>0</v>
      </c>
      <c r="K260" s="208" t="s">
        <v>159</v>
      </c>
      <c r="L260" s="42"/>
      <c r="M260" s="213" t="s">
        <v>1</v>
      </c>
      <c r="N260" s="214" t="s">
        <v>43</v>
      </c>
      <c r="O260" s="78"/>
      <c r="P260" s="215">
        <f>O260*H260</f>
        <v>0</v>
      </c>
      <c r="Q260" s="215">
        <v>0</v>
      </c>
      <c r="R260" s="215">
        <f>Q260*H260</f>
        <v>0</v>
      </c>
      <c r="S260" s="215">
        <v>0</v>
      </c>
      <c r="T260" s="216">
        <f>S260*H260</f>
        <v>0</v>
      </c>
      <c r="AR260" s="16" t="s">
        <v>140</v>
      </c>
      <c r="AT260" s="16" t="s">
        <v>135</v>
      </c>
      <c r="AU260" s="16" t="s">
        <v>81</v>
      </c>
      <c r="AY260" s="16" t="s">
        <v>133</v>
      </c>
      <c r="BE260" s="217">
        <f>IF(N260="základní",J260,0)</f>
        <v>0</v>
      </c>
      <c r="BF260" s="217">
        <f>IF(N260="snížená",J260,0)</f>
        <v>0</v>
      </c>
      <c r="BG260" s="217">
        <f>IF(N260="zákl. přenesená",J260,0)</f>
        <v>0</v>
      </c>
      <c r="BH260" s="217">
        <f>IF(N260="sníž. přenesená",J260,0)</f>
        <v>0</v>
      </c>
      <c r="BI260" s="217">
        <f>IF(N260="nulová",J260,0)</f>
        <v>0</v>
      </c>
      <c r="BJ260" s="16" t="s">
        <v>79</v>
      </c>
      <c r="BK260" s="217">
        <f>ROUND(I260*H260,2)</f>
        <v>0</v>
      </c>
      <c r="BL260" s="16" t="s">
        <v>140</v>
      </c>
      <c r="BM260" s="16" t="s">
        <v>1655</v>
      </c>
    </row>
    <row r="261" s="1" customFormat="1">
      <c r="B261" s="37"/>
      <c r="C261" s="38"/>
      <c r="D261" s="218" t="s">
        <v>142</v>
      </c>
      <c r="E261" s="38"/>
      <c r="F261" s="219" t="s">
        <v>508</v>
      </c>
      <c r="G261" s="38"/>
      <c r="H261" s="38"/>
      <c r="I261" s="131"/>
      <c r="J261" s="38"/>
      <c r="K261" s="38"/>
      <c r="L261" s="42"/>
      <c r="M261" s="220"/>
      <c r="N261" s="78"/>
      <c r="O261" s="78"/>
      <c r="P261" s="78"/>
      <c r="Q261" s="78"/>
      <c r="R261" s="78"/>
      <c r="S261" s="78"/>
      <c r="T261" s="79"/>
      <c r="AT261" s="16" t="s">
        <v>142</v>
      </c>
      <c r="AU261" s="16" t="s">
        <v>81</v>
      </c>
    </row>
    <row r="262" s="11" customFormat="1">
      <c r="B262" s="221"/>
      <c r="C262" s="222"/>
      <c r="D262" s="218" t="s">
        <v>144</v>
      </c>
      <c r="E262" s="223" t="s">
        <v>1</v>
      </c>
      <c r="F262" s="224" t="s">
        <v>510</v>
      </c>
      <c r="G262" s="222"/>
      <c r="H262" s="223" t="s">
        <v>1</v>
      </c>
      <c r="I262" s="225"/>
      <c r="J262" s="222"/>
      <c r="K262" s="222"/>
      <c r="L262" s="226"/>
      <c r="M262" s="227"/>
      <c r="N262" s="228"/>
      <c r="O262" s="228"/>
      <c r="P262" s="228"/>
      <c r="Q262" s="228"/>
      <c r="R262" s="228"/>
      <c r="S262" s="228"/>
      <c r="T262" s="229"/>
      <c r="AT262" s="230" t="s">
        <v>144</v>
      </c>
      <c r="AU262" s="230" t="s">
        <v>81</v>
      </c>
      <c r="AV262" s="11" t="s">
        <v>79</v>
      </c>
      <c r="AW262" s="11" t="s">
        <v>33</v>
      </c>
      <c r="AX262" s="11" t="s">
        <v>72</v>
      </c>
      <c r="AY262" s="230" t="s">
        <v>133</v>
      </c>
    </row>
    <row r="263" s="11" customFormat="1">
      <c r="B263" s="221"/>
      <c r="C263" s="222"/>
      <c r="D263" s="218" t="s">
        <v>144</v>
      </c>
      <c r="E263" s="223" t="s">
        <v>1</v>
      </c>
      <c r="F263" s="224" t="s">
        <v>1593</v>
      </c>
      <c r="G263" s="222"/>
      <c r="H263" s="223" t="s">
        <v>1</v>
      </c>
      <c r="I263" s="225"/>
      <c r="J263" s="222"/>
      <c r="K263" s="222"/>
      <c r="L263" s="226"/>
      <c r="M263" s="227"/>
      <c r="N263" s="228"/>
      <c r="O263" s="228"/>
      <c r="P263" s="228"/>
      <c r="Q263" s="228"/>
      <c r="R263" s="228"/>
      <c r="S263" s="228"/>
      <c r="T263" s="229"/>
      <c r="AT263" s="230" t="s">
        <v>144</v>
      </c>
      <c r="AU263" s="230" t="s">
        <v>81</v>
      </c>
      <c r="AV263" s="11" t="s">
        <v>79</v>
      </c>
      <c r="AW263" s="11" t="s">
        <v>33</v>
      </c>
      <c r="AX263" s="11" t="s">
        <v>72</v>
      </c>
      <c r="AY263" s="230" t="s">
        <v>133</v>
      </c>
    </row>
    <row r="264" s="12" customFormat="1">
      <c r="B264" s="231"/>
      <c r="C264" s="232"/>
      <c r="D264" s="218" t="s">
        <v>144</v>
      </c>
      <c r="E264" s="233" t="s">
        <v>1</v>
      </c>
      <c r="F264" s="234" t="s">
        <v>1656</v>
      </c>
      <c r="G264" s="232"/>
      <c r="H264" s="235">
        <v>102.617</v>
      </c>
      <c r="I264" s="236"/>
      <c r="J264" s="232"/>
      <c r="K264" s="232"/>
      <c r="L264" s="237"/>
      <c r="M264" s="238"/>
      <c r="N264" s="239"/>
      <c r="O264" s="239"/>
      <c r="P264" s="239"/>
      <c r="Q264" s="239"/>
      <c r="R264" s="239"/>
      <c r="S264" s="239"/>
      <c r="T264" s="240"/>
      <c r="AT264" s="241" t="s">
        <v>144</v>
      </c>
      <c r="AU264" s="241" t="s">
        <v>81</v>
      </c>
      <c r="AV264" s="12" t="s">
        <v>81</v>
      </c>
      <c r="AW264" s="12" t="s">
        <v>33</v>
      </c>
      <c r="AX264" s="12" t="s">
        <v>72</v>
      </c>
      <c r="AY264" s="241" t="s">
        <v>133</v>
      </c>
    </row>
    <row r="265" s="12" customFormat="1">
      <c r="B265" s="231"/>
      <c r="C265" s="232"/>
      <c r="D265" s="218" t="s">
        <v>144</v>
      </c>
      <c r="E265" s="233" t="s">
        <v>1</v>
      </c>
      <c r="F265" s="234" t="s">
        <v>1657</v>
      </c>
      <c r="G265" s="232"/>
      <c r="H265" s="235">
        <v>4.5529999999999999</v>
      </c>
      <c r="I265" s="236"/>
      <c r="J265" s="232"/>
      <c r="K265" s="232"/>
      <c r="L265" s="237"/>
      <c r="M265" s="238"/>
      <c r="N265" s="239"/>
      <c r="O265" s="239"/>
      <c r="P265" s="239"/>
      <c r="Q265" s="239"/>
      <c r="R265" s="239"/>
      <c r="S265" s="239"/>
      <c r="T265" s="240"/>
      <c r="AT265" s="241" t="s">
        <v>144</v>
      </c>
      <c r="AU265" s="241" t="s">
        <v>81</v>
      </c>
      <c r="AV265" s="12" t="s">
        <v>81</v>
      </c>
      <c r="AW265" s="12" t="s">
        <v>33</v>
      </c>
      <c r="AX265" s="12" t="s">
        <v>72</v>
      </c>
      <c r="AY265" s="241" t="s">
        <v>133</v>
      </c>
    </row>
    <row r="266" s="13" customFormat="1">
      <c r="B266" s="242"/>
      <c r="C266" s="243"/>
      <c r="D266" s="218" t="s">
        <v>144</v>
      </c>
      <c r="E266" s="244" t="s">
        <v>1</v>
      </c>
      <c r="F266" s="245" t="s">
        <v>149</v>
      </c>
      <c r="G266" s="243"/>
      <c r="H266" s="246">
        <v>107.17</v>
      </c>
      <c r="I266" s="247"/>
      <c r="J266" s="243"/>
      <c r="K266" s="243"/>
      <c r="L266" s="248"/>
      <c r="M266" s="249"/>
      <c r="N266" s="250"/>
      <c r="O266" s="250"/>
      <c r="P266" s="250"/>
      <c r="Q266" s="250"/>
      <c r="R266" s="250"/>
      <c r="S266" s="250"/>
      <c r="T266" s="251"/>
      <c r="AT266" s="252" t="s">
        <v>144</v>
      </c>
      <c r="AU266" s="252" t="s">
        <v>81</v>
      </c>
      <c r="AV266" s="13" t="s">
        <v>140</v>
      </c>
      <c r="AW266" s="13" t="s">
        <v>33</v>
      </c>
      <c r="AX266" s="13" t="s">
        <v>79</v>
      </c>
      <c r="AY266" s="252" t="s">
        <v>133</v>
      </c>
    </row>
    <row r="267" s="1" customFormat="1" ht="16.5" customHeight="1">
      <c r="B267" s="37"/>
      <c r="C267" s="253" t="s">
        <v>402</v>
      </c>
      <c r="D267" s="253" t="s">
        <v>499</v>
      </c>
      <c r="E267" s="254" t="s">
        <v>528</v>
      </c>
      <c r="F267" s="255" t="s">
        <v>529</v>
      </c>
      <c r="G267" s="256" t="s">
        <v>502</v>
      </c>
      <c r="H267" s="257">
        <v>214.34</v>
      </c>
      <c r="I267" s="258"/>
      <c r="J267" s="259">
        <f>ROUND(I267*H267,2)</f>
        <v>0</v>
      </c>
      <c r="K267" s="255" t="s">
        <v>139</v>
      </c>
      <c r="L267" s="260"/>
      <c r="M267" s="261" t="s">
        <v>1</v>
      </c>
      <c r="N267" s="262" t="s">
        <v>43</v>
      </c>
      <c r="O267" s="78"/>
      <c r="P267" s="215">
        <f>O267*H267</f>
        <v>0</v>
      </c>
      <c r="Q267" s="215">
        <v>1</v>
      </c>
      <c r="R267" s="215">
        <f>Q267*H267</f>
        <v>214.34</v>
      </c>
      <c r="S267" s="215">
        <v>0</v>
      </c>
      <c r="T267" s="216">
        <f>S267*H267</f>
        <v>0</v>
      </c>
      <c r="AR267" s="16" t="s">
        <v>188</v>
      </c>
      <c r="AT267" s="16" t="s">
        <v>499</v>
      </c>
      <c r="AU267" s="16" t="s">
        <v>81</v>
      </c>
      <c r="AY267" s="16" t="s">
        <v>133</v>
      </c>
      <c r="BE267" s="217">
        <f>IF(N267="základní",J267,0)</f>
        <v>0</v>
      </c>
      <c r="BF267" s="217">
        <f>IF(N267="snížená",J267,0)</f>
        <v>0</v>
      </c>
      <c r="BG267" s="217">
        <f>IF(N267="zákl. přenesená",J267,0)</f>
        <v>0</v>
      </c>
      <c r="BH267" s="217">
        <f>IF(N267="sníž. přenesená",J267,0)</f>
        <v>0</v>
      </c>
      <c r="BI267" s="217">
        <f>IF(N267="nulová",J267,0)</f>
        <v>0</v>
      </c>
      <c r="BJ267" s="16" t="s">
        <v>79</v>
      </c>
      <c r="BK267" s="217">
        <f>ROUND(I267*H267,2)</f>
        <v>0</v>
      </c>
      <c r="BL267" s="16" t="s">
        <v>140</v>
      </c>
      <c r="BM267" s="16" t="s">
        <v>1658</v>
      </c>
    </row>
    <row r="268" s="1" customFormat="1">
      <c r="B268" s="37"/>
      <c r="C268" s="38"/>
      <c r="D268" s="218" t="s">
        <v>142</v>
      </c>
      <c r="E268" s="38"/>
      <c r="F268" s="219" t="s">
        <v>529</v>
      </c>
      <c r="G268" s="38"/>
      <c r="H268" s="38"/>
      <c r="I268" s="131"/>
      <c r="J268" s="38"/>
      <c r="K268" s="38"/>
      <c r="L268" s="42"/>
      <c r="M268" s="220"/>
      <c r="N268" s="78"/>
      <c r="O268" s="78"/>
      <c r="P268" s="78"/>
      <c r="Q268" s="78"/>
      <c r="R268" s="78"/>
      <c r="S268" s="78"/>
      <c r="T268" s="79"/>
      <c r="AT268" s="16" t="s">
        <v>142</v>
      </c>
      <c r="AU268" s="16" t="s">
        <v>81</v>
      </c>
    </row>
    <row r="269" s="12" customFormat="1">
      <c r="B269" s="231"/>
      <c r="C269" s="232"/>
      <c r="D269" s="218" t="s">
        <v>144</v>
      </c>
      <c r="E269" s="233" t="s">
        <v>1</v>
      </c>
      <c r="F269" s="234" t="s">
        <v>1659</v>
      </c>
      <c r="G269" s="232"/>
      <c r="H269" s="235">
        <v>214.34</v>
      </c>
      <c r="I269" s="236"/>
      <c r="J269" s="232"/>
      <c r="K269" s="232"/>
      <c r="L269" s="237"/>
      <c r="M269" s="238"/>
      <c r="N269" s="239"/>
      <c r="O269" s="239"/>
      <c r="P269" s="239"/>
      <c r="Q269" s="239"/>
      <c r="R269" s="239"/>
      <c r="S269" s="239"/>
      <c r="T269" s="240"/>
      <c r="AT269" s="241" t="s">
        <v>144</v>
      </c>
      <c r="AU269" s="241" t="s">
        <v>81</v>
      </c>
      <c r="AV269" s="12" t="s">
        <v>81</v>
      </c>
      <c r="AW269" s="12" t="s">
        <v>33</v>
      </c>
      <c r="AX269" s="12" t="s">
        <v>79</v>
      </c>
      <c r="AY269" s="241" t="s">
        <v>133</v>
      </c>
    </row>
    <row r="270" s="1" customFormat="1" ht="16.5" customHeight="1">
      <c r="B270" s="37"/>
      <c r="C270" s="206" t="s">
        <v>425</v>
      </c>
      <c r="D270" s="206" t="s">
        <v>135</v>
      </c>
      <c r="E270" s="207" t="s">
        <v>533</v>
      </c>
      <c r="F270" s="208" t="s">
        <v>534</v>
      </c>
      <c r="G270" s="209" t="s">
        <v>138</v>
      </c>
      <c r="H270" s="210">
        <v>47.200000000000003</v>
      </c>
      <c r="I270" s="211"/>
      <c r="J270" s="212">
        <f>ROUND(I270*H270,2)</f>
        <v>0</v>
      </c>
      <c r="K270" s="208" t="s">
        <v>139</v>
      </c>
      <c r="L270" s="42"/>
      <c r="M270" s="213" t="s">
        <v>1</v>
      </c>
      <c r="N270" s="214" t="s">
        <v>43</v>
      </c>
      <c r="O270" s="78"/>
      <c r="P270" s="215">
        <f>O270*H270</f>
        <v>0</v>
      </c>
      <c r="Q270" s="215">
        <v>0</v>
      </c>
      <c r="R270" s="215">
        <f>Q270*H270</f>
        <v>0</v>
      </c>
      <c r="S270" s="215">
        <v>0</v>
      </c>
      <c r="T270" s="216">
        <f>S270*H270</f>
        <v>0</v>
      </c>
      <c r="AR270" s="16" t="s">
        <v>140</v>
      </c>
      <c r="AT270" s="16" t="s">
        <v>135</v>
      </c>
      <c r="AU270" s="16" t="s">
        <v>81</v>
      </c>
      <c r="AY270" s="16" t="s">
        <v>133</v>
      </c>
      <c r="BE270" s="217">
        <f>IF(N270="základní",J270,0)</f>
        <v>0</v>
      </c>
      <c r="BF270" s="217">
        <f>IF(N270="snížená",J270,0)</f>
        <v>0</v>
      </c>
      <c r="BG270" s="217">
        <f>IF(N270="zákl. přenesená",J270,0)</f>
        <v>0</v>
      </c>
      <c r="BH270" s="217">
        <f>IF(N270="sníž. přenesená",J270,0)</f>
        <v>0</v>
      </c>
      <c r="BI270" s="217">
        <f>IF(N270="nulová",J270,0)</f>
        <v>0</v>
      </c>
      <c r="BJ270" s="16" t="s">
        <v>79</v>
      </c>
      <c r="BK270" s="217">
        <f>ROUND(I270*H270,2)</f>
        <v>0</v>
      </c>
      <c r="BL270" s="16" t="s">
        <v>140</v>
      </c>
      <c r="BM270" s="16" t="s">
        <v>1660</v>
      </c>
    </row>
    <row r="271" s="1" customFormat="1">
      <c r="B271" s="37"/>
      <c r="C271" s="38"/>
      <c r="D271" s="218" t="s">
        <v>142</v>
      </c>
      <c r="E271" s="38"/>
      <c r="F271" s="219" t="s">
        <v>536</v>
      </c>
      <c r="G271" s="38"/>
      <c r="H271" s="38"/>
      <c r="I271" s="131"/>
      <c r="J271" s="38"/>
      <c r="K271" s="38"/>
      <c r="L271" s="42"/>
      <c r="M271" s="220"/>
      <c r="N271" s="78"/>
      <c r="O271" s="78"/>
      <c r="P271" s="78"/>
      <c r="Q271" s="78"/>
      <c r="R271" s="78"/>
      <c r="S271" s="78"/>
      <c r="T271" s="79"/>
      <c r="AT271" s="16" t="s">
        <v>142</v>
      </c>
      <c r="AU271" s="16" t="s">
        <v>81</v>
      </c>
    </row>
    <row r="272" s="11" customFormat="1">
      <c r="B272" s="221"/>
      <c r="C272" s="222"/>
      <c r="D272" s="218" t="s">
        <v>144</v>
      </c>
      <c r="E272" s="223" t="s">
        <v>1</v>
      </c>
      <c r="F272" s="224" t="s">
        <v>225</v>
      </c>
      <c r="G272" s="222"/>
      <c r="H272" s="223" t="s">
        <v>1</v>
      </c>
      <c r="I272" s="225"/>
      <c r="J272" s="222"/>
      <c r="K272" s="222"/>
      <c r="L272" s="226"/>
      <c r="M272" s="227"/>
      <c r="N272" s="228"/>
      <c r="O272" s="228"/>
      <c r="P272" s="228"/>
      <c r="Q272" s="228"/>
      <c r="R272" s="228"/>
      <c r="S272" s="228"/>
      <c r="T272" s="229"/>
      <c r="AT272" s="230" t="s">
        <v>144</v>
      </c>
      <c r="AU272" s="230" t="s">
        <v>81</v>
      </c>
      <c r="AV272" s="11" t="s">
        <v>79</v>
      </c>
      <c r="AW272" s="11" t="s">
        <v>33</v>
      </c>
      <c r="AX272" s="11" t="s">
        <v>72</v>
      </c>
      <c r="AY272" s="230" t="s">
        <v>133</v>
      </c>
    </row>
    <row r="273" s="11" customFormat="1">
      <c r="B273" s="221"/>
      <c r="C273" s="222"/>
      <c r="D273" s="218" t="s">
        <v>144</v>
      </c>
      <c r="E273" s="223" t="s">
        <v>1</v>
      </c>
      <c r="F273" s="224" t="s">
        <v>1133</v>
      </c>
      <c r="G273" s="222"/>
      <c r="H273" s="223" t="s">
        <v>1</v>
      </c>
      <c r="I273" s="225"/>
      <c r="J273" s="222"/>
      <c r="K273" s="222"/>
      <c r="L273" s="226"/>
      <c r="M273" s="227"/>
      <c r="N273" s="228"/>
      <c r="O273" s="228"/>
      <c r="P273" s="228"/>
      <c r="Q273" s="228"/>
      <c r="R273" s="228"/>
      <c r="S273" s="228"/>
      <c r="T273" s="229"/>
      <c r="AT273" s="230" t="s">
        <v>144</v>
      </c>
      <c r="AU273" s="230" t="s">
        <v>81</v>
      </c>
      <c r="AV273" s="11" t="s">
        <v>79</v>
      </c>
      <c r="AW273" s="11" t="s">
        <v>33</v>
      </c>
      <c r="AX273" s="11" t="s">
        <v>72</v>
      </c>
      <c r="AY273" s="230" t="s">
        <v>133</v>
      </c>
    </row>
    <row r="274" s="12" customFormat="1">
      <c r="B274" s="231"/>
      <c r="C274" s="232"/>
      <c r="D274" s="218" t="s">
        <v>144</v>
      </c>
      <c r="E274" s="233" t="s">
        <v>1</v>
      </c>
      <c r="F274" s="234" t="s">
        <v>1661</v>
      </c>
      <c r="G274" s="232"/>
      <c r="H274" s="235">
        <v>47.200000000000003</v>
      </c>
      <c r="I274" s="236"/>
      <c r="J274" s="232"/>
      <c r="K274" s="232"/>
      <c r="L274" s="237"/>
      <c r="M274" s="238"/>
      <c r="N274" s="239"/>
      <c r="O274" s="239"/>
      <c r="P274" s="239"/>
      <c r="Q274" s="239"/>
      <c r="R274" s="239"/>
      <c r="S274" s="239"/>
      <c r="T274" s="240"/>
      <c r="AT274" s="241" t="s">
        <v>144</v>
      </c>
      <c r="AU274" s="241" t="s">
        <v>81</v>
      </c>
      <c r="AV274" s="12" t="s">
        <v>81</v>
      </c>
      <c r="AW274" s="12" t="s">
        <v>33</v>
      </c>
      <c r="AX274" s="12" t="s">
        <v>72</v>
      </c>
      <c r="AY274" s="241" t="s">
        <v>133</v>
      </c>
    </row>
    <row r="275" s="13" customFormat="1">
      <c r="B275" s="242"/>
      <c r="C275" s="243"/>
      <c r="D275" s="218" t="s">
        <v>144</v>
      </c>
      <c r="E275" s="244" t="s">
        <v>1</v>
      </c>
      <c r="F275" s="245" t="s">
        <v>149</v>
      </c>
      <c r="G275" s="243"/>
      <c r="H275" s="246">
        <v>47.200000000000003</v>
      </c>
      <c r="I275" s="247"/>
      <c r="J275" s="243"/>
      <c r="K275" s="243"/>
      <c r="L275" s="248"/>
      <c r="M275" s="249"/>
      <c r="N275" s="250"/>
      <c r="O275" s="250"/>
      <c r="P275" s="250"/>
      <c r="Q275" s="250"/>
      <c r="R275" s="250"/>
      <c r="S275" s="250"/>
      <c r="T275" s="251"/>
      <c r="AT275" s="252" t="s">
        <v>144</v>
      </c>
      <c r="AU275" s="252" t="s">
        <v>81</v>
      </c>
      <c r="AV275" s="13" t="s">
        <v>140</v>
      </c>
      <c r="AW275" s="13" t="s">
        <v>33</v>
      </c>
      <c r="AX275" s="13" t="s">
        <v>79</v>
      </c>
      <c r="AY275" s="252" t="s">
        <v>133</v>
      </c>
    </row>
    <row r="276" s="1" customFormat="1" ht="16.5" customHeight="1">
      <c r="B276" s="37"/>
      <c r="C276" s="253" t="s">
        <v>435</v>
      </c>
      <c r="D276" s="253" t="s">
        <v>499</v>
      </c>
      <c r="E276" s="254" t="s">
        <v>542</v>
      </c>
      <c r="F276" s="255" t="s">
        <v>543</v>
      </c>
      <c r="G276" s="256" t="s">
        <v>544</v>
      </c>
      <c r="H276" s="257">
        <v>9.4399999999999995</v>
      </c>
      <c r="I276" s="258"/>
      <c r="J276" s="259">
        <f>ROUND(I276*H276,2)</f>
        <v>0</v>
      </c>
      <c r="K276" s="255" t="s">
        <v>139</v>
      </c>
      <c r="L276" s="260"/>
      <c r="M276" s="261" t="s">
        <v>1</v>
      </c>
      <c r="N276" s="262" t="s">
        <v>43</v>
      </c>
      <c r="O276" s="78"/>
      <c r="P276" s="215">
        <f>O276*H276</f>
        <v>0</v>
      </c>
      <c r="Q276" s="215">
        <v>0.001</v>
      </c>
      <c r="R276" s="215">
        <f>Q276*H276</f>
        <v>0.0094400000000000005</v>
      </c>
      <c r="S276" s="215">
        <v>0</v>
      </c>
      <c r="T276" s="216">
        <f>S276*H276</f>
        <v>0</v>
      </c>
      <c r="AR276" s="16" t="s">
        <v>188</v>
      </c>
      <c r="AT276" s="16" t="s">
        <v>499</v>
      </c>
      <c r="AU276" s="16" t="s">
        <v>81</v>
      </c>
      <c r="AY276" s="16" t="s">
        <v>133</v>
      </c>
      <c r="BE276" s="217">
        <f>IF(N276="základní",J276,0)</f>
        <v>0</v>
      </c>
      <c r="BF276" s="217">
        <f>IF(N276="snížená",J276,0)</f>
        <v>0</v>
      </c>
      <c r="BG276" s="217">
        <f>IF(N276="zákl. přenesená",J276,0)</f>
        <v>0</v>
      </c>
      <c r="BH276" s="217">
        <f>IF(N276="sníž. přenesená",J276,0)</f>
        <v>0</v>
      </c>
      <c r="BI276" s="217">
        <f>IF(N276="nulová",J276,0)</f>
        <v>0</v>
      </c>
      <c r="BJ276" s="16" t="s">
        <v>79</v>
      </c>
      <c r="BK276" s="217">
        <f>ROUND(I276*H276,2)</f>
        <v>0</v>
      </c>
      <c r="BL276" s="16" t="s">
        <v>140</v>
      </c>
      <c r="BM276" s="16" t="s">
        <v>1662</v>
      </c>
    </row>
    <row r="277" s="1" customFormat="1">
      <c r="B277" s="37"/>
      <c r="C277" s="38"/>
      <c r="D277" s="218" t="s">
        <v>142</v>
      </c>
      <c r="E277" s="38"/>
      <c r="F277" s="219" t="s">
        <v>543</v>
      </c>
      <c r="G277" s="38"/>
      <c r="H277" s="38"/>
      <c r="I277" s="131"/>
      <c r="J277" s="38"/>
      <c r="K277" s="38"/>
      <c r="L277" s="42"/>
      <c r="M277" s="220"/>
      <c r="N277" s="78"/>
      <c r="O277" s="78"/>
      <c r="P277" s="78"/>
      <c r="Q277" s="78"/>
      <c r="R277" s="78"/>
      <c r="S277" s="78"/>
      <c r="T277" s="79"/>
      <c r="AT277" s="16" t="s">
        <v>142</v>
      </c>
      <c r="AU277" s="16" t="s">
        <v>81</v>
      </c>
    </row>
    <row r="278" s="12" customFormat="1">
      <c r="B278" s="231"/>
      <c r="C278" s="232"/>
      <c r="D278" s="218" t="s">
        <v>144</v>
      </c>
      <c r="E278" s="233" t="s">
        <v>1</v>
      </c>
      <c r="F278" s="234" t="s">
        <v>1663</v>
      </c>
      <c r="G278" s="232"/>
      <c r="H278" s="235">
        <v>9.4399999999999995</v>
      </c>
      <c r="I278" s="236"/>
      <c r="J278" s="232"/>
      <c r="K278" s="232"/>
      <c r="L278" s="237"/>
      <c r="M278" s="238"/>
      <c r="N278" s="239"/>
      <c r="O278" s="239"/>
      <c r="P278" s="239"/>
      <c r="Q278" s="239"/>
      <c r="R278" s="239"/>
      <c r="S278" s="239"/>
      <c r="T278" s="240"/>
      <c r="AT278" s="241" t="s">
        <v>144</v>
      </c>
      <c r="AU278" s="241" t="s">
        <v>81</v>
      </c>
      <c r="AV278" s="12" t="s">
        <v>81</v>
      </c>
      <c r="AW278" s="12" t="s">
        <v>33</v>
      </c>
      <c r="AX278" s="12" t="s">
        <v>79</v>
      </c>
      <c r="AY278" s="241" t="s">
        <v>133</v>
      </c>
    </row>
    <row r="279" s="1" customFormat="1" ht="16.5" customHeight="1">
      <c r="B279" s="37"/>
      <c r="C279" s="206" t="s">
        <v>440</v>
      </c>
      <c r="D279" s="206" t="s">
        <v>135</v>
      </c>
      <c r="E279" s="207" t="s">
        <v>548</v>
      </c>
      <c r="F279" s="208" t="s">
        <v>549</v>
      </c>
      <c r="G279" s="209" t="s">
        <v>138</v>
      </c>
      <c r="H279" s="210">
        <v>47.200000000000003</v>
      </c>
      <c r="I279" s="211"/>
      <c r="J279" s="212">
        <f>ROUND(I279*H279,2)</f>
        <v>0</v>
      </c>
      <c r="K279" s="208" t="s">
        <v>139</v>
      </c>
      <c r="L279" s="42"/>
      <c r="M279" s="213" t="s">
        <v>1</v>
      </c>
      <c r="N279" s="214" t="s">
        <v>43</v>
      </c>
      <c r="O279" s="78"/>
      <c r="P279" s="215">
        <f>O279*H279</f>
        <v>0</v>
      </c>
      <c r="Q279" s="215">
        <v>0</v>
      </c>
      <c r="R279" s="215">
        <f>Q279*H279</f>
        <v>0</v>
      </c>
      <c r="S279" s="215">
        <v>0</v>
      </c>
      <c r="T279" s="216">
        <f>S279*H279</f>
        <v>0</v>
      </c>
      <c r="AR279" s="16" t="s">
        <v>140</v>
      </c>
      <c r="AT279" s="16" t="s">
        <v>135</v>
      </c>
      <c r="AU279" s="16" t="s">
        <v>81</v>
      </c>
      <c r="AY279" s="16" t="s">
        <v>133</v>
      </c>
      <c r="BE279" s="217">
        <f>IF(N279="základní",J279,0)</f>
        <v>0</v>
      </c>
      <c r="BF279" s="217">
        <f>IF(N279="snížená",J279,0)</f>
        <v>0</v>
      </c>
      <c r="BG279" s="217">
        <f>IF(N279="zákl. přenesená",J279,0)</f>
        <v>0</v>
      </c>
      <c r="BH279" s="217">
        <f>IF(N279="sníž. přenesená",J279,0)</f>
        <v>0</v>
      </c>
      <c r="BI279" s="217">
        <f>IF(N279="nulová",J279,0)</f>
        <v>0</v>
      </c>
      <c r="BJ279" s="16" t="s">
        <v>79</v>
      </c>
      <c r="BK279" s="217">
        <f>ROUND(I279*H279,2)</f>
        <v>0</v>
      </c>
      <c r="BL279" s="16" t="s">
        <v>140</v>
      </c>
      <c r="BM279" s="16" t="s">
        <v>1664</v>
      </c>
    </row>
    <row r="280" s="1" customFormat="1">
      <c r="B280" s="37"/>
      <c r="C280" s="38"/>
      <c r="D280" s="218" t="s">
        <v>142</v>
      </c>
      <c r="E280" s="38"/>
      <c r="F280" s="219" t="s">
        <v>551</v>
      </c>
      <c r="G280" s="38"/>
      <c r="H280" s="38"/>
      <c r="I280" s="131"/>
      <c r="J280" s="38"/>
      <c r="K280" s="38"/>
      <c r="L280" s="42"/>
      <c r="M280" s="220"/>
      <c r="N280" s="78"/>
      <c r="O280" s="78"/>
      <c r="P280" s="78"/>
      <c r="Q280" s="78"/>
      <c r="R280" s="78"/>
      <c r="S280" s="78"/>
      <c r="T280" s="79"/>
      <c r="AT280" s="16" t="s">
        <v>142</v>
      </c>
      <c r="AU280" s="16" t="s">
        <v>81</v>
      </c>
    </row>
    <row r="281" s="11" customFormat="1">
      <c r="B281" s="221"/>
      <c r="C281" s="222"/>
      <c r="D281" s="218" t="s">
        <v>144</v>
      </c>
      <c r="E281" s="223" t="s">
        <v>1</v>
      </c>
      <c r="F281" s="224" t="s">
        <v>225</v>
      </c>
      <c r="G281" s="222"/>
      <c r="H281" s="223" t="s">
        <v>1</v>
      </c>
      <c r="I281" s="225"/>
      <c r="J281" s="222"/>
      <c r="K281" s="222"/>
      <c r="L281" s="226"/>
      <c r="M281" s="227"/>
      <c r="N281" s="228"/>
      <c r="O281" s="228"/>
      <c r="P281" s="228"/>
      <c r="Q281" s="228"/>
      <c r="R281" s="228"/>
      <c r="S281" s="228"/>
      <c r="T281" s="229"/>
      <c r="AT281" s="230" t="s">
        <v>144</v>
      </c>
      <c r="AU281" s="230" t="s">
        <v>81</v>
      </c>
      <c r="AV281" s="11" t="s">
        <v>79</v>
      </c>
      <c r="AW281" s="11" t="s">
        <v>33</v>
      </c>
      <c r="AX281" s="11" t="s">
        <v>72</v>
      </c>
      <c r="AY281" s="230" t="s">
        <v>133</v>
      </c>
    </row>
    <row r="282" s="11" customFormat="1">
      <c r="B282" s="221"/>
      <c r="C282" s="222"/>
      <c r="D282" s="218" t="s">
        <v>144</v>
      </c>
      <c r="E282" s="223" t="s">
        <v>1</v>
      </c>
      <c r="F282" s="224" t="s">
        <v>1133</v>
      </c>
      <c r="G282" s="222"/>
      <c r="H282" s="223" t="s">
        <v>1</v>
      </c>
      <c r="I282" s="225"/>
      <c r="J282" s="222"/>
      <c r="K282" s="222"/>
      <c r="L282" s="226"/>
      <c r="M282" s="227"/>
      <c r="N282" s="228"/>
      <c r="O282" s="228"/>
      <c r="P282" s="228"/>
      <c r="Q282" s="228"/>
      <c r="R282" s="228"/>
      <c r="S282" s="228"/>
      <c r="T282" s="229"/>
      <c r="AT282" s="230" t="s">
        <v>144</v>
      </c>
      <c r="AU282" s="230" t="s">
        <v>81</v>
      </c>
      <c r="AV282" s="11" t="s">
        <v>79</v>
      </c>
      <c r="AW282" s="11" t="s">
        <v>33</v>
      </c>
      <c r="AX282" s="11" t="s">
        <v>72</v>
      </c>
      <c r="AY282" s="230" t="s">
        <v>133</v>
      </c>
    </row>
    <row r="283" s="12" customFormat="1">
      <c r="B283" s="231"/>
      <c r="C283" s="232"/>
      <c r="D283" s="218" t="s">
        <v>144</v>
      </c>
      <c r="E283" s="233" t="s">
        <v>1</v>
      </c>
      <c r="F283" s="234" t="s">
        <v>1661</v>
      </c>
      <c r="G283" s="232"/>
      <c r="H283" s="235">
        <v>47.200000000000003</v>
      </c>
      <c r="I283" s="236"/>
      <c r="J283" s="232"/>
      <c r="K283" s="232"/>
      <c r="L283" s="237"/>
      <c r="M283" s="238"/>
      <c r="N283" s="239"/>
      <c r="O283" s="239"/>
      <c r="P283" s="239"/>
      <c r="Q283" s="239"/>
      <c r="R283" s="239"/>
      <c r="S283" s="239"/>
      <c r="T283" s="240"/>
      <c r="AT283" s="241" t="s">
        <v>144</v>
      </c>
      <c r="AU283" s="241" t="s">
        <v>81</v>
      </c>
      <c r="AV283" s="12" t="s">
        <v>81</v>
      </c>
      <c r="AW283" s="12" t="s">
        <v>33</v>
      </c>
      <c r="AX283" s="12" t="s">
        <v>72</v>
      </c>
      <c r="AY283" s="241" t="s">
        <v>133</v>
      </c>
    </row>
    <row r="284" s="13" customFormat="1">
      <c r="B284" s="242"/>
      <c r="C284" s="243"/>
      <c r="D284" s="218" t="s">
        <v>144</v>
      </c>
      <c r="E284" s="244" t="s">
        <v>1</v>
      </c>
      <c r="F284" s="245" t="s">
        <v>149</v>
      </c>
      <c r="G284" s="243"/>
      <c r="H284" s="246">
        <v>47.200000000000003</v>
      </c>
      <c r="I284" s="247"/>
      <c r="J284" s="243"/>
      <c r="K284" s="243"/>
      <c r="L284" s="248"/>
      <c r="M284" s="249"/>
      <c r="N284" s="250"/>
      <c r="O284" s="250"/>
      <c r="P284" s="250"/>
      <c r="Q284" s="250"/>
      <c r="R284" s="250"/>
      <c r="S284" s="250"/>
      <c r="T284" s="251"/>
      <c r="AT284" s="252" t="s">
        <v>144</v>
      </c>
      <c r="AU284" s="252" t="s">
        <v>81</v>
      </c>
      <c r="AV284" s="13" t="s">
        <v>140</v>
      </c>
      <c r="AW284" s="13" t="s">
        <v>33</v>
      </c>
      <c r="AX284" s="13" t="s">
        <v>79</v>
      </c>
      <c r="AY284" s="252" t="s">
        <v>133</v>
      </c>
    </row>
    <row r="285" s="10" customFormat="1" ht="22.8" customHeight="1">
      <c r="B285" s="190"/>
      <c r="C285" s="191"/>
      <c r="D285" s="192" t="s">
        <v>71</v>
      </c>
      <c r="E285" s="204" t="s">
        <v>140</v>
      </c>
      <c r="F285" s="204" t="s">
        <v>560</v>
      </c>
      <c r="G285" s="191"/>
      <c r="H285" s="191"/>
      <c r="I285" s="194"/>
      <c r="J285" s="205">
        <f>BK285</f>
        <v>0</v>
      </c>
      <c r="K285" s="191"/>
      <c r="L285" s="196"/>
      <c r="M285" s="197"/>
      <c r="N285" s="198"/>
      <c r="O285" s="198"/>
      <c r="P285" s="199">
        <f>SUM(P286:P303)</f>
        <v>0</v>
      </c>
      <c r="Q285" s="198"/>
      <c r="R285" s="199">
        <f>SUM(R286:R303)</f>
        <v>86.124772160000006</v>
      </c>
      <c r="S285" s="198"/>
      <c r="T285" s="200">
        <f>SUM(T286:T303)</f>
        <v>0</v>
      </c>
      <c r="AR285" s="201" t="s">
        <v>79</v>
      </c>
      <c r="AT285" s="202" t="s">
        <v>71</v>
      </c>
      <c r="AU285" s="202" t="s">
        <v>79</v>
      </c>
      <c r="AY285" s="201" t="s">
        <v>133</v>
      </c>
      <c r="BK285" s="203">
        <f>SUM(BK286:BK303)</f>
        <v>0</v>
      </c>
    </row>
    <row r="286" s="1" customFormat="1" ht="16.5" customHeight="1">
      <c r="B286" s="37"/>
      <c r="C286" s="206" t="s">
        <v>445</v>
      </c>
      <c r="D286" s="206" t="s">
        <v>135</v>
      </c>
      <c r="E286" s="207" t="s">
        <v>1140</v>
      </c>
      <c r="F286" s="208" t="s">
        <v>1141</v>
      </c>
      <c r="G286" s="209" t="s">
        <v>138</v>
      </c>
      <c r="H286" s="210">
        <v>61.5</v>
      </c>
      <c r="I286" s="211"/>
      <c r="J286" s="212">
        <f>ROUND(I286*H286,2)</f>
        <v>0</v>
      </c>
      <c r="K286" s="208" t="s">
        <v>139</v>
      </c>
      <c r="L286" s="42"/>
      <c r="M286" s="213" t="s">
        <v>1</v>
      </c>
      <c r="N286" s="214" t="s">
        <v>43</v>
      </c>
      <c r="O286" s="78"/>
      <c r="P286" s="215">
        <f>O286*H286</f>
        <v>0</v>
      </c>
      <c r="Q286" s="215">
        <v>0.108</v>
      </c>
      <c r="R286" s="215">
        <f>Q286*H286</f>
        <v>6.6420000000000003</v>
      </c>
      <c r="S286" s="215">
        <v>0</v>
      </c>
      <c r="T286" s="216">
        <f>S286*H286</f>
        <v>0</v>
      </c>
      <c r="AR286" s="16" t="s">
        <v>140</v>
      </c>
      <c r="AT286" s="16" t="s">
        <v>135</v>
      </c>
      <c r="AU286" s="16" t="s">
        <v>81</v>
      </c>
      <c r="AY286" s="16" t="s">
        <v>133</v>
      </c>
      <c r="BE286" s="217">
        <f>IF(N286="základní",J286,0)</f>
        <v>0</v>
      </c>
      <c r="BF286" s="217">
        <f>IF(N286="snížená",J286,0)</f>
        <v>0</v>
      </c>
      <c r="BG286" s="217">
        <f>IF(N286="zákl. přenesená",J286,0)</f>
        <v>0</v>
      </c>
      <c r="BH286" s="217">
        <f>IF(N286="sníž. přenesená",J286,0)</f>
        <v>0</v>
      </c>
      <c r="BI286" s="217">
        <f>IF(N286="nulová",J286,0)</f>
        <v>0</v>
      </c>
      <c r="BJ286" s="16" t="s">
        <v>79</v>
      </c>
      <c r="BK286" s="217">
        <f>ROUND(I286*H286,2)</f>
        <v>0</v>
      </c>
      <c r="BL286" s="16" t="s">
        <v>140</v>
      </c>
      <c r="BM286" s="16" t="s">
        <v>1665</v>
      </c>
    </row>
    <row r="287" s="1" customFormat="1">
      <c r="B287" s="37"/>
      <c r="C287" s="38"/>
      <c r="D287" s="218" t="s">
        <v>142</v>
      </c>
      <c r="E287" s="38"/>
      <c r="F287" s="219" t="s">
        <v>1143</v>
      </c>
      <c r="G287" s="38"/>
      <c r="H287" s="38"/>
      <c r="I287" s="131"/>
      <c r="J287" s="38"/>
      <c r="K287" s="38"/>
      <c r="L287" s="42"/>
      <c r="M287" s="220"/>
      <c r="N287" s="78"/>
      <c r="O287" s="78"/>
      <c r="P287" s="78"/>
      <c r="Q287" s="78"/>
      <c r="R287" s="78"/>
      <c r="S287" s="78"/>
      <c r="T287" s="79"/>
      <c r="AT287" s="16" t="s">
        <v>142</v>
      </c>
      <c r="AU287" s="16" t="s">
        <v>81</v>
      </c>
    </row>
    <row r="288" s="11" customFormat="1">
      <c r="B288" s="221"/>
      <c r="C288" s="222"/>
      <c r="D288" s="218" t="s">
        <v>144</v>
      </c>
      <c r="E288" s="223" t="s">
        <v>1</v>
      </c>
      <c r="F288" s="224" t="s">
        <v>225</v>
      </c>
      <c r="G288" s="222"/>
      <c r="H288" s="223" t="s">
        <v>1</v>
      </c>
      <c r="I288" s="225"/>
      <c r="J288" s="222"/>
      <c r="K288" s="222"/>
      <c r="L288" s="226"/>
      <c r="M288" s="227"/>
      <c r="N288" s="228"/>
      <c r="O288" s="228"/>
      <c r="P288" s="228"/>
      <c r="Q288" s="228"/>
      <c r="R288" s="228"/>
      <c r="S288" s="228"/>
      <c r="T288" s="229"/>
      <c r="AT288" s="230" t="s">
        <v>144</v>
      </c>
      <c r="AU288" s="230" t="s">
        <v>81</v>
      </c>
      <c r="AV288" s="11" t="s">
        <v>79</v>
      </c>
      <c r="AW288" s="11" t="s">
        <v>33</v>
      </c>
      <c r="AX288" s="11" t="s">
        <v>72</v>
      </c>
      <c r="AY288" s="230" t="s">
        <v>133</v>
      </c>
    </row>
    <row r="289" s="11" customFormat="1">
      <c r="B289" s="221"/>
      <c r="C289" s="222"/>
      <c r="D289" s="218" t="s">
        <v>144</v>
      </c>
      <c r="E289" s="223" t="s">
        <v>1</v>
      </c>
      <c r="F289" s="224" t="s">
        <v>1593</v>
      </c>
      <c r="G289" s="222"/>
      <c r="H289" s="223" t="s">
        <v>1</v>
      </c>
      <c r="I289" s="225"/>
      <c r="J289" s="222"/>
      <c r="K289" s="222"/>
      <c r="L289" s="226"/>
      <c r="M289" s="227"/>
      <c r="N289" s="228"/>
      <c r="O289" s="228"/>
      <c r="P289" s="228"/>
      <c r="Q289" s="228"/>
      <c r="R289" s="228"/>
      <c r="S289" s="228"/>
      <c r="T289" s="229"/>
      <c r="AT289" s="230" t="s">
        <v>144</v>
      </c>
      <c r="AU289" s="230" t="s">
        <v>81</v>
      </c>
      <c r="AV289" s="11" t="s">
        <v>79</v>
      </c>
      <c r="AW289" s="11" t="s">
        <v>33</v>
      </c>
      <c r="AX289" s="11" t="s">
        <v>72</v>
      </c>
      <c r="AY289" s="230" t="s">
        <v>133</v>
      </c>
    </row>
    <row r="290" s="12" customFormat="1">
      <c r="B290" s="231"/>
      <c r="C290" s="232"/>
      <c r="D290" s="218" t="s">
        <v>144</v>
      </c>
      <c r="E290" s="233" t="s">
        <v>1</v>
      </c>
      <c r="F290" s="234" t="s">
        <v>1594</v>
      </c>
      <c r="G290" s="232"/>
      <c r="H290" s="235">
        <v>61.5</v>
      </c>
      <c r="I290" s="236"/>
      <c r="J290" s="232"/>
      <c r="K290" s="232"/>
      <c r="L290" s="237"/>
      <c r="M290" s="238"/>
      <c r="N290" s="239"/>
      <c r="O290" s="239"/>
      <c r="P290" s="239"/>
      <c r="Q290" s="239"/>
      <c r="R290" s="239"/>
      <c r="S290" s="239"/>
      <c r="T290" s="240"/>
      <c r="AT290" s="241" t="s">
        <v>144</v>
      </c>
      <c r="AU290" s="241" t="s">
        <v>81</v>
      </c>
      <c r="AV290" s="12" t="s">
        <v>81</v>
      </c>
      <c r="AW290" s="12" t="s">
        <v>33</v>
      </c>
      <c r="AX290" s="12" t="s">
        <v>72</v>
      </c>
      <c r="AY290" s="241" t="s">
        <v>133</v>
      </c>
    </row>
    <row r="291" s="13" customFormat="1">
      <c r="B291" s="242"/>
      <c r="C291" s="243"/>
      <c r="D291" s="218" t="s">
        <v>144</v>
      </c>
      <c r="E291" s="244" t="s">
        <v>1</v>
      </c>
      <c r="F291" s="245" t="s">
        <v>149</v>
      </c>
      <c r="G291" s="243"/>
      <c r="H291" s="246">
        <v>61.5</v>
      </c>
      <c r="I291" s="247"/>
      <c r="J291" s="243"/>
      <c r="K291" s="243"/>
      <c r="L291" s="248"/>
      <c r="M291" s="249"/>
      <c r="N291" s="250"/>
      <c r="O291" s="250"/>
      <c r="P291" s="250"/>
      <c r="Q291" s="250"/>
      <c r="R291" s="250"/>
      <c r="S291" s="250"/>
      <c r="T291" s="251"/>
      <c r="AT291" s="252" t="s">
        <v>144</v>
      </c>
      <c r="AU291" s="252" t="s">
        <v>81</v>
      </c>
      <c r="AV291" s="13" t="s">
        <v>140</v>
      </c>
      <c r="AW291" s="13" t="s">
        <v>33</v>
      </c>
      <c r="AX291" s="13" t="s">
        <v>79</v>
      </c>
      <c r="AY291" s="252" t="s">
        <v>133</v>
      </c>
    </row>
    <row r="292" s="1" customFormat="1" ht="16.5" customHeight="1">
      <c r="B292" s="37"/>
      <c r="C292" s="253" t="s">
        <v>450</v>
      </c>
      <c r="D292" s="253" t="s">
        <v>499</v>
      </c>
      <c r="E292" s="254" t="s">
        <v>1144</v>
      </c>
      <c r="F292" s="255" t="s">
        <v>1145</v>
      </c>
      <c r="G292" s="256" t="s">
        <v>636</v>
      </c>
      <c r="H292" s="257">
        <v>7</v>
      </c>
      <c r="I292" s="258"/>
      <c r="J292" s="259">
        <f>ROUND(I292*H292,2)</f>
        <v>0</v>
      </c>
      <c r="K292" s="255" t="s">
        <v>139</v>
      </c>
      <c r="L292" s="260"/>
      <c r="M292" s="261" t="s">
        <v>1</v>
      </c>
      <c r="N292" s="262" t="s">
        <v>43</v>
      </c>
      <c r="O292" s="78"/>
      <c r="P292" s="215">
        <f>O292*H292</f>
        <v>0</v>
      </c>
      <c r="Q292" s="215">
        <v>1.69</v>
      </c>
      <c r="R292" s="215">
        <f>Q292*H292</f>
        <v>11.83</v>
      </c>
      <c r="S292" s="215">
        <v>0</v>
      </c>
      <c r="T292" s="216">
        <f>S292*H292</f>
        <v>0</v>
      </c>
      <c r="AR292" s="16" t="s">
        <v>188</v>
      </c>
      <c r="AT292" s="16" t="s">
        <v>499</v>
      </c>
      <c r="AU292" s="16" t="s">
        <v>81</v>
      </c>
      <c r="AY292" s="16" t="s">
        <v>133</v>
      </c>
      <c r="BE292" s="217">
        <f>IF(N292="základní",J292,0)</f>
        <v>0</v>
      </c>
      <c r="BF292" s="217">
        <f>IF(N292="snížená",J292,0)</f>
        <v>0</v>
      </c>
      <c r="BG292" s="217">
        <f>IF(N292="zákl. přenesená",J292,0)</f>
        <v>0</v>
      </c>
      <c r="BH292" s="217">
        <f>IF(N292="sníž. přenesená",J292,0)</f>
        <v>0</v>
      </c>
      <c r="BI292" s="217">
        <f>IF(N292="nulová",J292,0)</f>
        <v>0</v>
      </c>
      <c r="BJ292" s="16" t="s">
        <v>79</v>
      </c>
      <c r="BK292" s="217">
        <f>ROUND(I292*H292,2)</f>
        <v>0</v>
      </c>
      <c r="BL292" s="16" t="s">
        <v>140</v>
      </c>
      <c r="BM292" s="16" t="s">
        <v>1666</v>
      </c>
    </row>
    <row r="293" s="1" customFormat="1">
      <c r="B293" s="37"/>
      <c r="C293" s="38"/>
      <c r="D293" s="218" t="s">
        <v>142</v>
      </c>
      <c r="E293" s="38"/>
      <c r="F293" s="219" t="s">
        <v>1147</v>
      </c>
      <c r="G293" s="38"/>
      <c r="H293" s="38"/>
      <c r="I293" s="131"/>
      <c r="J293" s="38"/>
      <c r="K293" s="38"/>
      <c r="L293" s="42"/>
      <c r="M293" s="220"/>
      <c r="N293" s="78"/>
      <c r="O293" s="78"/>
      <c r="P293" s="78"/>
      <c r="Q293" s="78"/>
      <c r="R293" s="78"/>
      <c r="S293" s="78"/>
      <c r="T293" s="79"/>
      <c r="AT293" s="16" t="s">
        <v>142</v>
      </c>
      <c r="AU293" s="16" t="s">
        <v>81</v>
      </c>
    </row>
    <row r="294" s="1" customFormat="1" ht="16.5" customHeight="1">
      <c r="B294" s="37"/>
      <c r="C294" s="206" t="s">
        <v>455</v>
      </c>
      <c r="D294" s="206" t="s">
        <v>135</v>
      </c>
      <c r="E294" s="207" t="s">
        <v>562</v>
      </c>
      <c r="F294" s="208" t="s">
        <v>563</v>
      </c>
      <c r="G294" s="209" t="s">
        <v>211</v>
      </c>
      <c r="H294" s="210">
        <v>24.608000000000001</v>
      </c>
      <c r="I294" s="211"/>
      <c r="J294" s="212">
        <f>ROUND(I294*H294,2)</f>
        <v>0</v>
      </c>
      <c r="K294" s="208" t="s">
        <v>139</v>
      </c>
      <c r="L294" s="42"/>
      <c r="M294" s="213" t="s">
        <v>1</v>
      </c>
      <c r="N294" s="214" t="s">
        <v>43</v>
      </c>
      <c r="O294" s="78"/>
      <c r="P294" s="215">
        <f>O294*H294</f>
        <v>0</v>
      </c>
      <c r="Q294" s="215">
        <v>1.8907700000000001</v>
      </c>
      <c r="R294" s="215">
        <f>Q294*H294</f>
        <v>46.528068160000004</v>
      </c>
      <c r="S294" s="215">
        <v>0</v>
      </c>
      <c r="T294" s="216">
        <f>S294*H294</f>
        <v>0</v>
      </c>
      <c r="AR294" s="16" t="s">
        <v>140</v>
      </c>
      <c r="AT294" s="16" t="s">
        <v>135</v>
      </c>
      <c r="AU294" s="16" t="s">
        <v>81</v>
      </c>
      <c r="AY294" s="16" t="s">
        <v>133</v>
      </c>
      <c r="BE294" s="217">
        <f>IF(N294="základní",J294,0)</f>
        <v>0</v>
      </c>
      <c r="BF294" s="217">
        <f>IF(N294="snížená",J294,0)</f>
        <v>0</v>
      </c>
      <c r="BG294" s="217">
        <f>IF(N294="zákl. přenesená",J294,0)</f>
        <v>0</v>
      </c>
      <c r="BH294" s="217">
        <f>IF(N294="sníž. přenesená",J294,0)</f>
        <v>0</v>
      </c>
      <c r="BI294" s="217">
        <f>IF(N294="nulová",J294,0)</f>
        <v>0</v>
      </c>
      <c r="BJ294" s="16" t="s">
        <v>79</v>
      </c>
      <c r="BK294" s="217">
        <f>ROUND(I294*H294,2)</f>
        <v>0</v>
      </c>
      <c r="BL294" s="16" t="s">
        <v>140</v>
      </c>
      <c r="BM294" s="16" t="s">
        <v>1667</v>
      </c>
    </row>
    <row r="295" s="1" customFormat="1">
      <c r="B295" s="37"/>
      <c r="C295" s="38"/>
      <c r="D295" s="218" t="s">
        <v>142</v>
      </c>
      <c r="E295" s="38"/>
      <c r="F295" s="219" t="s">
        <v>563</v>
      </c>
      <c r="G295" s="38"/>
      <c r="H295" s="38"/>
      <c r="I295" s="131"/>
      <c r="J295" s="38"/>
      <c r="K295" s="38"/>
      <c r="L295" s="42"/>
      <c r="M295" s="220"/>
      <c r="N295" s="78"/>
      <c r="O295" s="78"/>
      <c r="P295" s="78"/>
      <c r="Q295" s="78"/>
      <c r="R295" s="78"/>
      <c r="S295" s="78"/>
      <c r="T295" s="79"/>
      <c r="AT295" s="16" t="s">
        <v>142</v>
      </c>
      <c r="AU295" s="16" t="s">
        <v>81</v>
      </c>
    </row>
    <row r="296" s="11" customFormat="1">
      <c r="B296" s="221"/>
      <c r="C296" s="222"/>
      <c r="D296" s="218" t="s">
        <v>144</v>
      </c>
      <c r="E296" s="223" t="s">
        <v>1</v>
      </c>
      <c r="F296" s="224" t="s">
        <v>565</v>
      </c>
      <c r="G296" s="222"/>
      <c r="H296" s="223" t="s">
        <v>1</v>
      </c>
      <c r="I296" s="225"/>
      <c r="J296" s="222"/>
      <c r="K296" s="222"/>
      <c r="L296" s="226"/>
      <c r="M296" s="227"/>
      <c r="N296" s="228"/>
      <c r="O296" s="228"/>
      <c r="P296" s="228"/>
      <c r="Q296" s="228"/>
      <c r="R296" s="228"/>
      <c r="S296" s="228"/>
      <c r="T296" s="229"/>
      <c r="AT296" s="230" t="s">
        <v>144</v>
      </c>
      <c r="AU296" s="230" t="s">
        <v>81</v>
      </c>
      <c r="AV296" s="11" t="s">
        <v>79</v>
      </c>
      <c r="AW296" s="11" t="s">
        <v>33</v>
      </c>
      <c r="AX296" s="11" t="s">
        <v>72</v>
      </c>
      <c r="AY296" s="230" t="s">
        <v>133</v>
      </c>
    </row>
    <row r="297" s="11" customFormat="1">
      <c r="B297" s="221"/>
      <c r="C297" s="222"/>
      <c r="D297" s="218" t="s">
        <v>144</v>
      </c>
      <c r="E297" s="223" t="s">
        <v>1</v>
      </c>
      <c r="F297" s="224" t="s">
        <v>1593</v>
      </c>
      <c r="G297" s="222"/>
      <c r="H297" s="223" t="s">
        <v>1</v>
      </c>
      <c r="I297" s="225"/>
      <c r="J297" s="222"/>
      <c r="K297" s="222"/>
      <c r="L297" s="226"/>
      <c r="M297" s="227"/>
      <c r="N297" s="228"/>
      <c r="O297" s="228"/>
      <c r="P297" s="228"/>
      <c r="Q297" s="228"/>
      <c r="R297" s="228"/>
      <c r="S297" s="228"/>
      <c r="T297" s="229"/>
      <c r="AT297" s="230" t="s">
        <v>144</v>
      </c>
      <c r="AU297" s="230" t="s">
        <v>81</v>
      </c>
      <c r="AV297" s="11" t="s">
        <v>79</v>
      </c>
      <c r="AW297" s="11" t="s">
        <v>33</v>
      </c>
      <c r="AX297" s="11" t="s">
        <v>72</v>
      </c>
      <c r="AY297" s="230" t="s">
        <v>133</v>
      </c>
    </row>
    <row r="298" s="12" customFormat="1">
      <c r="B298" s="231"/>
      <c r="C298" s="232"/>
      <c r="D298" s="218" t="s">
        <v>144</v>
      </c>
      <c r="E298" s="233" t="s">
        <v>1</v>
      </c>
      <c r="F298" s="234" t="s">
        <v>1668</v>
      </c>
      <c r="G298" s="232"/>
      <c r="H298" s="235">
        <v>24.608000000000001</v>
      </c>
      <c r="I298" s="236"/>
      <c r="J298" s="232"/>
      <c r="K298" s="232"/>
      <c r="L298" s="237"/>
      <c r="M298" s="238"/>
      <c r="N298" s="239"/>
      <c r="O298" s="239"/>
      <c r="P298" s="239"/>
      <c r="Q298" s="239"/>
      <c r="R298" s="239"/>
      <c r="S298" s="239"/>
      <c r="T298" s="240"/>
      <c r="AT298" s="241" t="s">
        <v>144</v>
      </c>
      <c r="AU298" s="241" t="s">
        <v>81</v>
      </c>
      <c r="AV298" s="12" t="s">
        <v>81</v>
      </c>
      <c r="AW298" s="12" t="s">
        <v>33</v>
      </c>
      <c r="AX298" s="12" t="s">
        <v>72</v>
      </c>
      <c r="AY298" s="241" t="s">
        <v>133</v>
      </c>
    </row>
    <row r="299" s="13" customFormat="1">
      <c r="B299" s="242"/>
      <c r="C299" s="243"/>
      <c r="D299" s="218" t="s">
        <v>144</v>
      </c>
      <c r="E299" s="244" t="s">
        <v>1</v>
      </c>
      <c r="F299" s="245" t="s">
        <v>149</v>
      </c>
      <c r="G299" s="243"/>
      <c r="H299" s="246">
        <v>24.608000000000001</v>
      </c>
      <c r="I299" s="247"/>
      <c r="J299" s="243"/>
      <c r="K299" s="243"/>
      <c r="L299" s="248"/>
      <c r="M299" s="249"/>
      <c r="N299" s="250"/>
      <c r="O299" s="250"/>
      <c r="P299" s="250"/>
      <c r="Q299" s="250"/>
      <c r="R299" s="250"/>
      <c r="S299" s="250"/>
      <c r="T299" s="251"/>
      <c r="AT299" s="252" t="s">
        <v>144</v>
      </c>
      <c r="AU299" s="252" t="s">
        <v>81</v>
      </c>
      <c r="AV299" s="13" t="s">
        <v>140</v>
      </c>
      <c r="AW299" s="13" t="s">
        <v>33</v>
      </c>
      <c r="AX299" s="13" t="s">
        <v>79</v>
      </c>
      <c r="AY299" s="252" t="s">
        <v>133</v>
      </c>
    </row>
    <row r="300" s="1" customFormat="1" ht="16.5" customHeight="1">
      <c r="B300" s="37"/>
      <c r="C300" s="206" t="s">
        <v>460</v>
      </c>
      <c r="D300" s="206" t="s">
        <v>135</v>
      </c>
      <c r="E300" s="207" t="s">
        <v>573</v>
      </c>
      <c r="F300" s="208" t="s">
        <v>574</v>
      </c>
      <c r="G300" s="209" t="s">
        <v>211</v>
      </c>
      <c r="H300" s="210">
        <v>9.4559999999999995</v>
      </c>
      <c r="I300" s="211"/>
      <c r="J300" s="212">
        <f>ROUND(I300*H300,2)</f>
        <v>0</v>
      </c>
      <c r="K300" s="208" t="s">
        <v>139</v>
      </c>
      <c r="L300" s="42"/>
      <c r="M300" s="213" t="s">
        <v>1</v>
      </c>
      <c r="N300" s="214" t="s">
        <v>43</v>
      </c>
      <c r="O300" s="78"/>
      <c r="P300" s="215">
        <f>O300*H300</f>
        <v>0</v>
      </c>
      <c r="Q300" s="215">
        <v>2.234</v>
      </c>
      <c r="R300" s="215">
        <f>Q300*H300</f>
        <v>21.124703999999998</v>
      </c>
      <c r="S300" s="215">
        <v>0</v>
      </c>
      <c r="T300" s="216">
        <f>S300*H300</f>
        <v>0</v>
      </c>
      <c r="AR300" s="16" t="s">
        <v>140</v>
      </c>
      <c r="AT300" s="16" t="s">
        <v>135</v>
      </c>
      <c r="AU300" s="16" t="s">
        <v>81</v>
      </c>
      <c r="AY300" s="16" t="s">
        <v>133</v>
      </c>
      <c r="BE300" s="217">
        <f>IF(N300="základní",J300,0)</f>
        <v>0</v>
      </c>
      <c r="BF300" s="217">
        <f>IF(N300="snížená",J300,0)</f>
        <v>0</v>
      </c>
      <c r="BG300" s="217">
        <f>IF(N300="zákl. přenesená",J300,0)</f>
        <v>0</v>
      </c>
      <c r="BH300" s="217">
        <f>IF(N300="sníž. přenesená",J300,0)</f>
        <v>0</v>
      </c>
      <c r="BI300" s="217">
        <f>IF(N300="nulová",J300,0)</f>
        <v>0</v>
      </c>
      <c r="BJ300" s="16" t="s">
        <v>79</v>
      </c>
      <c r="BK300" s="217">
        <f>ROUND(I300*H300,2)</f>
        <v>0</v>
      </c>
      <c r="BL300" s="16" t="s">
        <v>140</v>
      </c>
      <c r="BM300" s="16" t="s">
        <v>1669</v>
      </c>
    </row>
    <row r="301" s="1" customFormat="1">
      <c r="B301" s="37"/>
      <c r="C301" s="38"/>
      <c r="D301" s="218" t="s">
        <v>142</v>
      </c>
      <c r="E301" s="38"/>
      <c r="F301" s="219" t="s">
        <v>574</v>
      </c>
      <c r="G301" s="38"/>
      <c r="H301" s="38"/>
      <c r="I301" s="131"/>
      <c r="J301" s="38"/>
      <c r="K301" s="38"/>
      <c r="L301" s="42"/>
      <c r="M301" s="220"/>
      <c r="N301" s="78"/>
      <c r="O301" s="78"/>
      <c r="P301" s="78"/>
      <c r="Q301" s="78"/>
      <c r="R301" s="78"/>
      <c r="S301" s="78"/>
      <c r="T301" s="79"/>
      <c r="AT301" s="16" t="s">
        <v>142</v>
      </c>
      <c r="AU301" s="16" t="s">
        <v>81</v>
      </c>
    </row>
    <row r="302" s="11" customFormat="1">
      <c r="B302" s="221"/>
      <c r="C302" s="222"/>
      <c r="D302" s="218" t="s">
        <v>144</v>
      </c>
      <c r="E302" s="223" t="s">
        <v>1</v>
      </c>
      <c r="F302" s="224" t="s">
        <v>576</v>
      </c>
      <c r="G302" s="222"/>
      <c r="H302" s="223" t="s">
        <v>1</v>
      </c>
      <c r="I302" s="225"/>
      <c r="J302" s="222"/>
      <c r="K302" s="222"/>
      <c r="L302" s="226"/>
      <c r="M302" s="227"/>
      <c r="N302" s="228"/>
      <c r="O302" s="228"/>
      <c r="P302" s="228"/>
      <c r="Q302" s="228"/>
      <c r="R302" s="228"/>
      <c r="S302" s="228"/>
      <c r="T302" s="229"/>
      <c r="AT302" s="230" t="s">
        <v>144</v>
      </c>
      <c r="AU302" s="230" t="s">
        <v>81</v>
      </c>
      <c r="AV302" s="11" t="s">
        <v>79</v>
      </c>
      <c r="AW302" s="11" t="s">
        <v>33</v>
      </c>
      <c r="AX302" s="11" t="s">
        <v>72</v>
      </c>
      <c r="AY302" s="230" t="s">
        <v>133</v>
      </c>
    </row>
    <row r="303" s="12" customFormat="1">
      <c r="B303" s="231"/>
      <c r="C303" s="232"/>
      <c r="D303" s="218" t="s">
        <v>144</v>
      </c>
      <c r="E303" s="233" t="s">
        <v>1</v>
      </c>
      <c r="F303" s="234" t="s">
        <v>1670</v>
      </c>
      <c r="G303" s="232"/>
      <c r="H303" s="235">
        <v>9.4559999999999995</v>
      </c>
      <c r="I303" s="236"/>
      <c r="J303" s="232"/>
      <c r="K303" s="232"/>
      <c r="L303" s="237"/>
      <c r="M303" s="238"/>
      <c r="N303" s="239"/>
      <c r="O303" s="239"/>
      <c r="P303" s="239"/>
      <c r="Q303" s="239"/>
      <c r="R303" s="239"/>
      <c r="S303" s="239"/>
      <c r="T303" s="240"/>
      <c r="AT303" s="241" t="s">
        <v>144</v>
      </c>
      <c r="AU303" s="241" t="s">
        <v>81</v>
      </c>
      <c r="AV303" s="12" t="s">
        <v>81</v>
      </c>
      <c r="AW303" s="12" t="s">
        <v>33</v>
      </c>
      <c r="AX303" s="12" t="s">
        <v>79</v>
      </c>
      <c r="AY303" s="241" t="s">
        <v>133</v>
      </c>
    </row>
    <row r="304" s="10" customFormat="1" ht="22.8" customHeight="1">
      <c r="B304" s="190"/>
      <c r="C304" s="191"/>
      <c r="D304" s="192" t="s">
        <v>71</v>
      </c>
      <c r="E304" s="204" t="s">
        <v>172</v>
      </c>
      <c r="F304" s="204" t="s">
        <v>589</v>
      </c>
      <c r="G304" s="191"/>
      <c r="H304" s="191"/>
      <c r="I304" s="194"/>
      <c r="J304" s="205">
        <f>BK304</f>
        <v>0</v>
      </c>
      <c r="K304" s="191"/>
      <c r="L304" s="196"/>
      <c r="M304" s="197"/>
      <c r="N304" s="198"/>
      <c r="O304" s="198"/>
      <c r="P304" s="199">
        <f>SUM(P305:P374)</f>
        <v>0</v>
      </c>
      <c r="Q304" s="198"/>
      <c r="R304" s="199">
        <f>SUM(R305:R374)</f>
        <v>138.95366199999998</v>
      </c>
      <c r="S304" s="198"/>
      <c r="T304" s="200">
        <f>SUM(T305:T374)</f>
        <v>0</v>
      </c>
      <c r="AR304" s="201" t="s">
        <v>79</v>
      </c>
      <c r="AT304" s="202" t="s">
        <v>71</v>
      </c>
      <c r="AU304" s="202" t="s">
        <v>79</v>
      </c>
      <c r="AY304" s="201" t="s">
        <v>133</v>
      </c>
      <c r="BK304" s="203">
        <f>SUM(BK305:BK374)</f>
        <v>0</v>
      </c>
    </row>
    <row r="305" s="1" customFormat="1" ht="16.5" customHeight="1">
      <c r="B305" s="37"/>
      <c r="C305" s="206" t="s">
        <v>465</v>
      </c>
      <c r="D305" s="206" t="s">
        <v>135</v>
      </c>
      <c r="E305" s="207" t="s">
        <v>1671</v>
      </c>
      <c r="F305" s="208" t="s">
        <v>1672</v>
      </c>
      <c r="G305" s="209" t="s">
        <v>138</v>
      </c>
      <c r="H305" s="210">
        <v>39.840000000000003</v>
      </c>
      <c r="I305" s="211"/>
      <c r="J305" s="212">
        <f>ROUND(I305*H305,2)</f>
        <v>0</v>
      </c>
      <c r="K305" s="208" t="s">
        <v>139</v>
      </c>
      <c r="L305" s="42"/>
      <c r="M305" s="213" t="s">
        <v>1</v>
      </c>
      <c r="N305" s="214" t="s">
        <v>43</v>
      </c>
      <c r="O305" s="78"/>
      <c r="P305" s="215">
        <f>O305*H305</f>
        <v>0</v>
      </c>
      <c r="Q305" s="215">
        <v>0</v>
      </c>
      <c r="R305" s="215">
        <f>Q305*H305</f>
        <v>0</v>
      </c>
      <c r="S305" s="215">
        <v>0</v>
      </c>
      <c r="T305" s="216">
        <f>S305*H305</f>
        <v>0</v>
      </c>
      <c r="AR305" s="16" t="s">
        <v>140</v>
      </c>
      <c r="AT305" s="16" t="s">
        <v>135</v>
      </c>
      <c r="AU305" s="16" t="s">
        <v>81</v>
      </c>
      <c r="AY305" s="16" t="s">
        <v>133</v>
      </c>
      <c r="BE305" s="217">
        <f>IF(N305="základní",J305,0)</f>
        <v>0</v>
      </c>
      <c r="BF305" s="217">
        <f>IF(N305="snížená",J305,0)</f>
        <v>0</v>
      </c>
      <c r="BG305" s="217">
        <f>IF(N305="zákl. přenesená",J305,0)</f>
        <v>0</v>
      </c>
      <c r="BH305" s="217">
        <f>IF(N305="sníž. přenesená",J305,0)</f>
        <v>0</v>
      </c>
      <c r="BI305" s="217">
        <f>IF(N305="nulová",J305,0)</f>
        <v>0</v>
      </c>
      <c r="BJ305" s="16" t="s">
        <v>79</v>
      </c>
      <c r="BK305" s="217">
        <f>ROUND(I305*H305,2)</f>
        <v>0</v>
      </c>
      <c r="BL305" s="16" t="s">
        <v>140</v>
      </c>
      <c r="BM305" s="16" t="s">
        <v>1673</v>
      </c>
    </row>
    <row r="306" s="1" customFormat="1">
      <c r="B306" s="37"/>
      <c r="C306" s="38"/>
      <c r="D306" s="218" t="s">
        <v>142</v>
      </c>
      <c r="E306" s="38"/>
      <c r="F306" s="219" t="s">
        <v>1674</v>
      </c>
      <c r="G306" s="38"/>
      <c r="H306" s="38"/>
      <c r="I306" s="131"/>
      <c r="J306" s="38"/>
      <c r="K306" s="38"/>
      <c r="L306" s="42"/>
      <c r="M306" s="220"/>
      <c r="N306" s="78"/>
      <c r="O306" s="78"/>
      <c r="P306" s="78"/>
      <c r="Q306" s="78"/>
      <c r="R306" s="78"/>
      <c r="S306" s="78"/>
      <c r="T306" s="79"/>
      <c r="AT306" s="16" t="s">
        <v>142</v>
      </c>
      <c r="AU306" s="16" t="s">
        <v>81</v>
      </c>
    </row>
    <row r="307" s="11" customFormat="1">
      <c r="B307" s="221"/>
      <c r="C307" s="222"/>
      <c r="D307" s="218" t="s">
        <v>144</v>
      </c>
      <c r="E307" s="223" t="s">
        <v>1</v>
      </c>
      <c r="F307" s="224" t="s">
        <v>1675</v>
      </c>
      <c r="G307" s="222"/>
      <c r="H307" s="223" t="s">
        <v>1</v>
      </c>
      <c r="I307" s="225"/>
      <c r="J307" s="222"/>
      <c r="K307" s="222"/>
      <c r="L307" s="226"/>
      <c r="M307" s="227"/>
      <c r="N307" s="228"/>
      <c r="O307" s="228"/>
      <c r="P307" s="228"/>
      <c r="Q307" s="228"/>
      <c r="R307" s="228"/>
      <c r="S307" s="228"/>
      <c r="T307" s="229"/>
      <c r="AT307" s="230" t="s">
        <v>144</v>
      </c>
      <c r="AU307" s="230" t="s">
        <v>81</v>
      </c>
      <c r="AV307" s="11" t="s">
        <v>79</v>
      </c>
      <c r="AW307" s="11" t="s">
        <v>33</v>
      </c>
      <c r="AX307" s="11" t="s">
        <v>72</v>
      </c>
      <c r="AY307" s="230" t="s">
        <v>133</v>
      </c>
    </row>
    <row r="308" s="12" customFormat="1">
      <c r="B308" s="231"/>
      <c r="C308" s="232"/>
      <c r="D308" s="218" t="s">
        <v>144</v>
      </c>
      <c r="E308" s="233" t="s">
        <v>1</v>
      </c>
      <c r="F308" s="234" t="s">
        <v>1591</v>
      </c>
      <c r="G308" s="232"/>
      <c r="H308" s="235">
        <v>16.399999999999999</v>
      </c>
      <c r="I308" s="236"/>
      <c r="J308" s="232"/>
      <c r="K308" s="232"/>
      <c r="L308" s="237"/>
      <c r="M308" s="238"/>
      <c r="N308" s="239"/>
      <c r="O308" s="239"/>
      <c r="P308" s="239"/>
      <c r="Q308" s="239"/>
      <c r="R308" s="239"/>
      <c r="S308" s="239"/>
      <c r="T308" s="240"/>
      <c r="AT308" s="241" t="s">
        <v>144</v>
      </c>
      <c r="AU308" s="241" t="s">
        <v>81</v>
      </c>
      <c r="AV308" s="12" t="s">
        <v>81</v>
      </c>
      <c r="AW308" s="12" t="s">
        <v>33</v>
      </c>
      <c r="AX308" s="12" t="s">
        <v>72</v>
      </c>
      <c r="AY308" s="241" t="s">
        <v>133</v>
      </c>
    </row>
    <row r="309" s="12" customFormat="1">
      <c r="B309" s="231"/>
      <c r="C309" s="232"/>
      <c r="D309" s="218" t="s">
        <v>144</v>
      </c>
      <c r="E309" s="233" t="s">
        <v>1</v>
      </c>
      <c r="F309" s="234" t="s">
        <v>1566</v>
      </c>
      <c r="G309" s="232"/>
      <c r="H309" s="235">
        <v>16.879999999999999</v>
      </c>
      <c r="I309" s="236"/>
      <c r="J309" s="232"/>
      <c r="K309" s="232"/>
      <c r="L309" s="237"/>
      <c r="M309" s="238"/>
      <c r="N309" s="239"/>
      <c r="O309" s="239"/>
      <c r="P309" s="239"/>
      <c r="Q309" s="239"/>
      <c r="R309" s="239"/>
      <c r="S309" s="239"/>
      <c r="T309" s="240"/>
      <c r="AT309" s="241" t="s">
        <v>144</v>
      </c>
      <c r="AU309" s="241" t="s">
        <v>81</v>
      </c>
      <c r="AV309" s="12" t="s">
        <v>81</v>
      </c>
      <c r="AW309" s="12" t="s">
        <v>33</v>
      </c>
      <c r="AX309" s="12" t="s">
        <v>72</v>
      </c>
      <c r="AY309" s="241" t="s">
        <v>133</v>
      </c>
    </row>
    <row r="310" s="12" customFormat="1">
      <c r="B310" s="231"/>
      <c r="C310" s="232"/>
      <c r="D310" s="218" t="s">
        <v>144</v>
      </c>
      <c r="E310" s="233" t="s">
        <v>1</v>
      </c>
      <c r="F310" s="234" t="s">
        <v>1560</v>
      </c>
      <c r="G310" s="232"/>
      <c r="H310" s="235">
        <v>5.7599999999999998</v>
      </c>
      <c r="I310" s="236"/>
      <c r="J310" s="232"/>
      <c r="K310" s="232"/>
      <c r="L310" s="237"/>
      <c r="M310" s="238"/>
      <c r="N310" s="239"/>
      <c r="O310" s="239"/>
      <c r="P310" s="239"/>
      <c r="Q310" s="239"/>
      <c r="R310" s="239"/>
      <c r="S310" s="239"/>
      <c r="T310" s="240"/>
      <c r="AT310" s="241" t="s">
        <v>144</v>
      </c>
      <c r="AU310" s="241" t="s">
        <v>81</v>
      </c>
      <c r="AV310" s="12" t="s">
        <v>81</v>
      </c>
      <c r="AW310" s="12" t="s">
        <v>33</v>
      </c>
      <c r="AX310" s="12" t="s">
        <v>72</v>
      </c>
      <c r="AY310" s="241" t="s">
        <v>133</v>
      </c>
    </row>
    <row r="311" s="12" customFormat="1">
      <c r="B311" s="231"/>
      <c r="C311" s="232"/>
      <c r="D311" s="218" t="s">
        <v>144</v>
      </c>
      <c r="E311" s="233" t="s">
        <v>1</v>
      </c>
      <c r="F311" s="234" t="s">
        <v>1589</v>
      </c>
      <c r="G311" s="232"/>
      <c r="H311" s="235">
        <v>0.80000000000000004</v>
      </c>
      <c r="I311" s="236"/>
      <c r="J311" s="232"/>
      <c r="K311" s="232"/>
      <c r="L311" s="237"/>
      <c r="M311" s="238"/>
      <c r="N311" s="239"/>
      <c r="O311" s="239"/>
      <c r="P311" s="239"/>
      <c r="Q311" s="239"/>
      <c r="R311" s="239"/>
      <c r="S311" s="239"/>
      <c r="T311" s="240"/>
      <c r="AT311" s="241" t="s">
        <v>144</v>
      </c>
      <c r="AU311" s="241" t="s">
        <v>81</v>
      </c>
      <c r="AV311" s="12" t="s">
        <v>81</v>
      </c>
      <c r="AW311" s="12" t="s">
        <v>33</v>
      </c>
      <c r="AX311" s="12" t="s">
        <v>72</v>
      </c>
      <c r="AY311" s="241" t="s">
        <v>133</v>
      </c>
    </row>
    <row r="312" s="13" customFormat="1">
      <c r="B312" s="242"/>
      <c r="C312" s="243"/>
      <c r="D312" s="218" t="s">
        <v>144</v>
      </c>
      <c r="E312" s="244" t="s">
        <v>1</v>
      </c>
      <c r="F312" s="245" t="s">
        <v>149</v>
      </c>
      <c r="G312" s="243"/>
      <c r="H312" s="246">
        <v>39.840000000000003</v>
      </c>
      <c r="I312" s="247"/>
      <c r="J312" s="243"/>
      <c r="K312" s="243"/>
      <c r="L312" s="248"/>
      <c r="M312" s="249"/>
      <c r="N312" s="250"/>
      <c r="O312" s="250"/>
      <c r="P312" s="250"/>
      <c r="Q312" s="250"/>
      <c r="R312" s="250"/>
      <c r="S312" s="250"/>
      <c r="T312" s="251"/>
      <c r="AT312" s="252" t="s">
        <v>144</v>
      </c>
      <c r="AU312" s="252" t="s">
        <v>81</v>
      </c>
      <c r="AV312" s="13" t="s">
        <v>140</v>
      </c>
      <c r="AW312" s="13" t="s">
        <v>33</v>
      </c>
      <c r="AX312" s="13" t="s">
        <v>79</v>
      </c>
      <c r="AY312" s="252" t="s">
        <v>133</v>
      </c>
    </row>
    <row r="313" s="1" customFormat="1" ht="16.5" customHeight="1">
      <c r="B313" s="37"/>
      <c r="C313" s="206" t="s">
        <v>470</v>
      </c>
      <c r="D313" s="206" t="s">
        <v>135</v>
      </c>
      <c r="E313" s="207" t="s">
        <v>1384</v>
      </c>
      <c r="F313" s="208" t="s">
        <v>1385</v>
      </c>
      <c r="G313" s="209" t="s">
        <v>138</v>
      </c>
      <c r="H313" s="210">
        <v>8.2400000000000002</v>
      </c>
      <c r="I313" s="211"/>
      <c r="J313" s="212">
        <f>ROUND(I313*H313,2)</f>
        <v>0</v>
      </c>
      <c r="K313" s="208" t="s">
        <v>139</v>
      </c>
      <c r="L313" s="42"/>
      <c r="M313" s="213" t="s">
        <v>1</v>
      </c>
      <c r="N313" s="214" t="s">
        <v>43</v>
      </c>
      <c r="O313" s="78"/>
      <c r="P313" s="215">
        <f>O313*H313</f>
        <v>0</v>
      </c>
      <c r="Q313" s="215">
        <v>0</v>
      </c>
      <c r="R313" s="215">
        <f>Q313*H313</f>
        <v>0</v>
      </c>
      <c r="S313" s="215">
        <v>0</v>
      </c>
      <c r="T313" s="216">
        <f>S313*H313</f>
        <v>0</v>
      </c>
      <c r="AR313" s="16" t="s">
        <v>140</v>
      </c>
      <c r="AT313" s="16" t="s">
        <v>135</v>
      </c>
      <c r="AU313" s="16" t="s">
        <v>81</v>
      </c>
      <c r="AY313" s="16" t="s">
        <v>133</v>
      </c>
      <c r="BE313" s="217">
        <f>IF(N313="základní",J313,0)</f>
        <v>0</v>
      </c>
      <c r="BF313" s="217">
        <f>IF(N313="snížená",J313,0)</f>
        <v>0</v>
      </c>
      <c r="BG313" s="217">
        <f>IF(N313="zákl. přenesená",J313,0)</f>
        <v>0</v>
      </c>
      <c r="BH313" s="217">
        <f>IF(N313="sníž. přenesená",J313,0)</f>
        <v>0</v>
      </c>
      <c r="BI313" s="217">
        <f>IF(N313="nulová",J313,0)</f>
        <v>0</v>
      </c>
      <c r="BJ313" s="16" t="s">
        <v>79</v>
      </c>
      <c r="BK313" s="217">
        <f>ROUND(I313*H313,2)</f>
        <v>0</v>
      </c>
      <c r="BL313" s="16" t="s">
        <v>140</v>
      </c>
      <c r="BM313" s="16" t="s">
        <v>1676</v>
      </c>
    </row>
    <row r="314" s="1" customFormat="1">
      <c r="B314" s="37"/>
      <c r="C314" s="38"/>
      <c r="D314" s="218" t="s">
        <v>142</v>
      </c>
      <c r="E314" s="38"/>
      <c r="F314" s="219" t="s">
        <v>1387</v>
      </c>
      <c r="G314" s="38"/>
      <c r="H314" s="38"/>
      <c r="I314" s="131"/>
      <c r="J314" s="38"/>
      <c r="K314" s="38"/>
      <c r="L314" s="42"/>
      <c r="M314" s="220"/>
      <c r="N314" s="78"/>
      <c r="O314" s="78"/>
      <c r="P314" s="78"/>
      <c r="Q314" s="78"/>
      <c r="R314" s="78"/>
      <c r="S314" s="78"/>
      <c r="T314" s="79"/>
      <c r="AT314" s="16" t="s">
        <v>142</v>
      </c>
      <c r="AU314" s="16" t="s">
        <v>81</v>
      </c>
    </row>
    <row r="315" s="11" customFormat="1">
      <c r="B315" s="221"/>
      <c r="C315" s="222"/>
      <c r="D315" s="218" t="s">
        <v>144</v>
      </c>
      <c r="E315" s="223" t="s">
        <v>1</v>
      </c>
      <c r="F315" s="224" t="s">
        <v>1675</v>
      </c>
      <c r="G315" s="222"/>
      <c r="H315" s="223" t="s">
        <v>1</v>
      </c>
      <c r="I315" s="225"/>
      <c r="J315" s="222"/>
      <c r="K315" s="222"/>
      <c r="L315" s="226"/>
      <c r="M315" s="227"/>
      <c r="N315" s="228"/>
      <c r="O315" s="228"/>
      <c r="P315" s="228"/>
      <c r="Q315" s="228"/>
      <c r="R315" s="228"/>
      <c r="S315" s="228"/>
      <c r="T315" s="229"/>
      <c r="AT315" s="230" t="s">
        <v>144</v>
      </c>
      <c r="AU315" s="230" t="s">
        <v>81</v>
      </c>
      <c r="AV315" s="11" t="s">
        <v>79</v>
      </c>
      <c r="AW315" s="11" t="s">
        <v>33</v>
      </c>
      <c r="AX315" s="11" t="s">
        <v>72</v>
      </c>
      <c r="AY315" s="230" t="s">
        <v>133</v>
      </c>
    </row>
    <row r="316" s="11" customFormat="1">
      <c r="B316" s="221"/>
      <c r="C316" s="222"/>
      <c r="D316" s="218" t="s">
        <v>144</v>
      </c>
      <c r="E316" s="223" t="s">
        <v>1</v>
      </c>
      <c r="F316" s="224" t="s">
        <v>1388</v>
      </c>
      <c r="G316" s="222"/>
      <c r="H316" s="223" t="s">
        <v>1</v>
      </c>
      <c r="I316" s="225"/>
      <c r="J316" s="222"/>
      <c r="K316" s="222"/>
      <c r="L316" s="226"/>
      <c r="M316" s="227"/>
      <c r="N316" s="228"/>
      <c r="O316" s="228"/>
      <c r="P316" s="228"/>
      <c r="Q316" s="228"/>
      <c r="R316" s="228"/>
      <c r="S316" s="228"/>
      <c r="T316" s="229"/>
      <c r="AT316" s="230" t="s">
        <v>144</v>
      </c>
      <c r="AU316" s="230" t="s">
        <v>81</v>
      </c>
      <c r="AV316" s="11" t="s">
        <v>79</v>
      </c>
      <c r="AW316" s="11" t="s">
        <v>33</v>
      </c>
      <c r="AX316" s="11" t="s">
        <v>72</v>
      </c>
      <c r="AY316" s="230" t="s">
        <v>133</v>
      </c>
    </row>
    <row r="317" s="12" customFormat="1">
      <c r="B317" s="231"/>
      <c r="C317" s="232"/>
      <c r="D317" s="218" t="s">
        <v>144</v>
      </c>
      <c r="E317" s="233" t="s">
        <v>1</v>
      </c>
      <c r="F317" s="234" t="s">
        <v>1577</v>
      </c>
      <c r="G317" s="232"/>
      <c r="H317" s="235">
        <v>8.2400000000000002</v>
      </c>
      <c r="I317" s="236"/>
      <c r="J317" s="232"/>
      <c r="K317" s="232"/>
      <c r="L317" s="237"/>
      <c r="M317" s="238"/>
      <c r="N317" s="239"/>
      <c r="O317" s="239"/>
      <c r="P317" s="239"/>
      <c r="Q317" s="239"/>
      <c r="R317" s="239"/>
      <c r="S317" s="239"/>
      <c r="T317" s="240"/>
      <c r="AT317" s="241" t="s">
        <v>144</v>
      </c>
      <c r="AU317" s="241" t="s">
        <v>81</v>
      </c>
      <c r="AV317" s="12" t="s">
        <v>81</v>
      </c>
      <c r="AW317" s="12" t="s">
        <v>33</v>
      </c>
      <c r="AX317" s="12" t="s">
        <v>79</v>
      </c>
      <c r="AY317" s="241" t="s">
        <v>133</v>
      </c>
    </row>
    <row r="318" s="1" customFormat="1" ht="16.5" customHeight="1">
      <c r="B318" s="37"/>
      <c r="C318" s="206" t="s">
        <v>475</v>
      </c>
      <c r="D318" s="206" t="s">
        <v>135</v>
      </c>
      <c r="E318" s="207" t="s">
        <v>591</v>
      </c>
      <c r="F318" s="208" t="s">
        <v>592</v>
      </c>
      <c r="G318" s="209" t="s">
        <v>138</v>
      </c>
      <c r="H318" s="210">
        <v>103.52</v>
      </c>
      <c r="I318" s="211"/>
      <c r="J318" s="212">
        <f>ROUND(I318*H318,2)</f>
        <v>0</v>
      </c>
      <c r="K318" s="208" t="s">
        <v>139</v>
      </c>
      <c r="L318" s="42"/>
      <c r="M318" s="213" t="s">
        <v>1</v>
      </c>
      <c r="N318" s="214" t="s">
        <v>43</v>
      </c>
      <c r="O318" s="78"/>
      <c r="P318" s="215">
        <f>O318*H318</f>
        <v>0</v>
      </c>
      <c r="Q318" s="215">
        <v>0</v>
      </c>
      <c r="R318" s="215">
        <f>Q318*H318</f>
        <v>0</v>
      </c>
      <c r="S318" s="215">
        <v>0</v>
      </c>
      <c r="T318" s="216">
        <f>S318*H318</f>
        <v>0</v>
      </c>
      <c r="AR318" s="16" t="s">
        <v>140</v>
      </c>
      <c r="AT318" s="16" t="s">
        <v>135</v>
      </c>
      <c r="AU318" s="16" t="s">
        <v>81</v>
      </c>
      <c r="AY318" s="16" t="s">
        <v>133</v>
      </c>
      <c r="BE318" s="217">
        <f>IF(N318="základní",J318,0)</f>
        <v>0</v>
      </c>
      <c r="BF318" s="217">
        <f>IF(N318="snížená",J318,0)</f>
        <v>0</v>
      </c>
      <c r="BG318" s="217">
        <f>IF(N318="zákl. přenesená",J318,0)</f>
        <v>0</v>
      </c>
      <c r="BH318" s="217">
        <f>IF(N318="sníž. přenesená",J318,0)</f>
        <v>0</v>
      </c>
      <c r="BI318" s="217">
        <f>IF(N318="nulová",J318,0)</f>
        <v>0</v>
      </c>
      <c r="BJ318" s="16" t="s">
        <v>79</v>
      </c>
      <c r="BK318" s="217">
        <f>ROUND(I318*H318,2)</f>
        <v>0</v>
      </c>
      <c r="BL318" s="16" t="s">
        <v>140</v>
      </c>
      <c r="BM318" s="16" t="s">
        <v>1677</v>
      </c>
    </row>
    <row r="319" s="1" customFormat="1">
      <c r="B319" s="37"/>
      <c r="C319" s="38"/>
      <c r="D319" s="218" t="s">
        <v>142</v>
      </c>
      <c r="E319" s="38"/>
      <c r="F319" s="219" t="s">
        <v>594</v>
      </c>
      <c r="G319" s="38"/>
      <c r="H319" s="38"/>
      <c r="I319" s="131"/>
      <c r="J319" s="38"/>
      <c r="K319" s="38"/>
      <c r="L319" s="42"/>
      <c r="M319" s="220"/>
      <c r="N319" s="78"/>
      <c r="O319" s="78"/>
      <c r="P319" s="78"/>
      <c r="Q319" s="78"/>
      <c r="R319" s="78"/>
      <c r="S319" s="78"/>
      <c r="T319" s="79"/>
      <c r="AT319" s="16" t="s">
        <v>142</v>
      </c>
      <c r="AU319" s="16" t="s">
        <v>81</v>
      </c>
    </row>
    <row r="320" s="11" customFormat="1">
      <c r="B320" s="221"/>
      <c r="C320" s="222"/>
      <c r="D320" s="218" t="s">
        <v>144</v>
      </c>
      <c r="E320" s="223" t="s">
        <v>1</v>
      </c>
      <c r="F320" s="224" t="s">
        <v>1169</v>
      </c>
      <c r="G320" s="222"/>
      <c r="H320" s="223" t="s">
        <v>1</v>
      </c>
      <c r="I320" s="225"/>
      <c r="J320" s="222"/>
      <c r="K320" s="222"/>
      <c r="L320" s="226"/>
      <c r="M320" s="227"/>
      <c r="N320" s="228"/>
      <c r="O320" s="228"/>
      <c r="P320" s="228"/>
      <c r="Q320" s="228"/>
      <c r="R320" s="228"/>
      <c r="S320" s="228"/>
      <c r="T320" s="229"/>
      <c r="AT320" s="230" t="s">
        <v>144</v>
      </c>
      <c r="AU320" s="230" t="s">
        <v>81</v>
      </c>
      <c r="AV320" s="11" t="s">
        <v>79</v>
      </c>
      <c r="AW320" s="11" t="s">
        <v>33</v>
      </c>
      <c r="AX320" s="11" t="s">
        <v>72</v>
      </c>
      <c r="AY320" s="230" t="s">
        <v>133</v>
      </c>
    </row>
    <row r="321" s="12" customFormat="1">
      <c r="B321" s="231"/>
      <c r="C321" s="232"/>
      <c r="D321" s="218" t="s">
        <v>144</v>
      </c>
      <c r="E321" s="233" t="s">
        <v>1</v>
      </c>
      <c r="F321" s="234" t="s">
        <v>1578</v>
      </c>
      <c r="G321" s="232"/>
      <c r="H321" s="235">
        <v>103.52</v>
      </c>
      <c r="I321" s="236"/>
      <c r="J321" s="232"/>
      <c r="K321" s="232"/>
      <c r="L321" s="237"/>
      <c r="M321" s="238"/>
      <c r="N321" s="239"/>
      <c r="O321" s="239"/>
      <c r="P321" s="239"/>
      <c r="Q321" s="239"/>
      <c r="R321" s="239"/>
      <c r="S321" s="239"/>
      <c r="T321" s="240"/>
      <c r="AT321" s="241" t="s">
        <v>144</v>
      </c>
      <c r="AU321" s="241" t="s">
        <v>81</v>
      </c>
      <c r="AV321" s="12" t="s">
        <v>81</v>
      </c>
      <c r="AW321" s="12" t="s">
        <v>33</v>
      </c>
      <c r="AX321" s="12" t="s">
        <v>72</v>
      </c>
      <c r="AY321" s="241" t="s">
        <v>133</v>
      </c>
    </row>
    <row r="322" s="13" customFormat="1">
      <c r="B322" s="242"/>
      <c r="C322" s="243"/>
      <c r="D322" s="218" t="s">
        <v>144</v>
      </c>
      <c r="E322" s="244" t="s">
        <v>1</v>
      </c>
      <c r="F322" s="245" t="s">
        <v>149</v>
      </c>
      <c r="G322" s="243"/>
      <c r="H322" s="246">
        <v>103.52</v>
      </c>
      <c r="I322" s="247"/>
      <c r="J322" s="243"/>
      <c r="K322" s="243"/>
      <c r="L322" s="248"/>
      <c r="M322" s="249"/>
      <c r="N322" s="250"/>
      <c r="O322" s="250"/>
      <c r="P322" s="250"/>
      <c r="Q322" s="250"/>
      <c r="R322" s="250"/>
      <c r="S322" s="250"/>
      <c r="T322" s="251"/>
      <c r="AT322" s="252" t="s">
        <v>144</v>
      </c>
      <c r="AU322" s="252" t="s">
        <v>81</v>
      </c>
      <c r="AV322" s="13" t="s">
        <v>140</v>
      </c>
      <c r="AW322" s="13" t="s">
        <v>33</v>
      </c>
      <c r="AX322" s="13" t="s">
        <v>79</v>
      </c>
      <c r="AY322" s="252" t="s">
        <v>133</v>
      </c>
    </row>
    <row r="323" s="1" customFormat="1" ht="16.5" customHeight="1">
      <c r="B323" s="37"/>
      <c r="C323" s="206" t="s">
        <v>498</v>
      </c>
      <c r="D323" s="206" t="s">
        <v>135</v>
      </c>
      <c r="E323" s="207" t="s">
        <v>601</v>
      </c>
      <c r="F323" s="208" t="s">
        <v>602</v>
      </c>
      <c r="G323" s="209" t="s">
        <v>138</v>
      </c>
      <c r="H323" s="210">
        <v>150.80000000000001</v>
      </c>
      <c r="I323" s="211"/>
      <c r="J323" s="212">
        <f>ROUND(I323*H323,2)</f>
        <v>0</v>
      </c>
      <c r="K323" s="208" t="s">
        <v>139</v>
      </c>
      <c r="L323" s="42"/>
      <c r="M323" s="213" t="s">
        <v>1</v>
      </c>
      <c r="N323" s="214" t="s">
        <v>43</v>
      </c>
      <c r="O323" s="78"/>
      <c r="P323" s="215">
        <f>O323*H323</f>
        <v>0</v>
      </c>
      <c r="Q323" s="215">
        <v>0.51085999999999998</v>
      </c>
      <c r="R323" s="215">
        <f>Q323*H323</f>
        <v>77.037688000000003</v>
      </c>
      <c r="S323" s="215">
        <v>0</v>
      </c>
      <c r="T323" s="216">
        <f>S323*H323</f>
        <v>0</v>
      </c>
      <c r="AR323" s="16" t="s">
        <v>140</v>
      </c>
      <c r="AT323" s="16" t="s">
        <v>135</v>
      </c>
      <c r="AU323" s="16" t="s">
        <v>81</v>
      </c>
      <c r="AY323" s="16" t="s">
        <v>133</v>
      </c>
      <c r="BE323" s="217">
        <f>IF(N323="základní",J323,0)</f>
        <v>0</v>
      </c>
      <c r="BF323" s="217">
        <f>IF(N323="snížená",J323,0)</f>
        <v>0</v>
      </c>
      <c r="BG323" s="217">
        <f>IF(N323="zákl. přenesená",J323,0)</f>
        <v>0</v>
      </c>
      <c r="BH323" s="217">
        <f>IF(N323="sníž. přenesená",J323,0)</f>
        <v>0</v>
      </c>
      <c r="BI323" s="217">
        <f>IF(N323="nulová",J323,0)</f>
        <v>0</v>
      </c>
      <c r="BJ323" s="16" t="s">
        <v>79</v>
      </c>
      <c r="BK323" s="217">
        <f>ROUND(I323*H323,2)</f>
        <v>0</v>
      </c>
      <c r="BL323" s="16" t="s">
        <v>140</v>
      </c>
      <c r="BM323" s="16" t="s">
        <v>1678</v>
      </c>
    </row>
    <row r="324" s="1" customFormat="1">
      <c r="B324" s="37"/>
      <c r="C324" s="38"/>
      <c r="D324" s="218" t="s">
        <v>142</v>
      </c>
      <c r="E324" s="38"/>
      <c r="F324" s="219" t="s">
        <v>602</v>
      </c>
      <c r="G324" s="38"/>
      <c r="H324" s="38"/>
      <c r="I324" s="131"/>
      <c r="J324" s="38"/>
      <c r="K324" s="38"/>
      <c r="L324" s="42"/>
      <c r="M324" s="220"/>
      <c r="N324" s="78"/>
      <c r="O324" s="78"/>
      <c r="P324" s="78"/>
      <c r="Q324" s="78"/>
      <c r="R324" s="78"/>
      <c r="S324" s="78"/>
      <c r="T324" s="79"/>
      <c r="AT324" s="16" t="s">
        <v>142</v>
      </c>
      <c r="AU324" s="16" t="s">
        <v>81</v>
      </c>
    </row>
    <row r="325" s="11" customFormat="1">
      <c r="B325" s="221"/>
      <c r="C325" s="222"/>
      <c r="D325" s="218" t="s">
        <v>144</v>
      </c>
      <c r="E325" s="223" t="s">
        <v>1</v>
      </c>
      <c r="F325" s="224" t="s">
        <v>1169</v>
      </c>
      <c r="G325" s="222"/>
      <c r="H325" s="223" t="s">
        <v>1</v>
      </c>
      <c r="I325" s="225"/>
      <c r="J325" s="222"/>
      <c r="K325" s="222"/>
      <c r="L325" s="226"/>
      <c r="M325" s="227"/>
      <c r="N325" s="228"/>
      <c r="O325" s="228"/>
      <c r="P325" s="228"/>
      <c r="Q325" s="228"/>
      <c r="R325" s="228"/>
      <c r="S325" s="228"/>
      <c r="T325" s="229"/>
      <c r="AT325" s="230" t="s">
        <v>144</v>
      </c>
      <c r="AU325" s="230" t="s">
        <v>81</v>
      </c>
      <c r="AV325" s="11" t="s">
        <v>79</v>
      </c>
      <c r="AW325" s="11" t="s">
        <v>33</v>
      </c>
      <c r="AX325" s="11" t="s">
        <v>72</v>
      </c>
      <c r="AY325" s="230" t="s">
        <v>133</v>
      </c>
    </row>
    <row r="326" s="12" customFormat="1">
      <c r="B326" s="231"/>
      <c r="C326" s="232"/>
      <c r="D326" s="218" t="s">
        <v>144</v>
      </c>
      <c r="E326" s="233" t="s">
        <v>1</v>
      </c>
      <c r="F326" s="234" t="s">
        <v>1571</v>
      </c>
      <c r="G326" s="232"/>
      <c r="H326" s="235">
        <v>47.280000000000001</v>
      </c>
      <c r="I326" s="236"/>
      <c r="J326" s="232"/>
      <c r="K326" s="232"/>
      <c r="L326" s="237"/>
      <c r="M326" s="238"/>
      <c r="N326" s="239"/>
      <c r="O326" s="239"/>
      <c r="P326" s="239"/>
      <c r="Q326" s="239"/>
      <c r="R326" s="239"/>
      <c r="S326" s="239"/>
      <c r="T326" s="240"/>
      <c r="AT326" s="241" t="s">
        <v>144</v>
      </c>
      <c r="AU326" s="241" t="s">
        <v>81</v>
      </c>
      <c r="AV326" s="12" t="s">
        <v>81</v>
      </c>
      <c r="AW326" s="12" t="s">
        <v>33</v>
      </c>
      <c r="AX326" s="12" t="s">
        <v>72</v>
      </c>
      <c r="AY326" s="241" t="s">
        <v>133</v>
      </c>
    </row>
    <row r="327" s="12" customFormat="1">
      <c r="B327" s="231"/>
      <c r="C327" s="232"/>
      <c r="D327" s="218" t="s">
        <v>144</v>
      </c>
      <c r="E327" s="233" t="s">
        <v>1</v>
      </c>
      <c r="F327" s="234" t="s">
        <v>1578</v>
      </c>
      <c r="G327" s="232"/>
      <c r="H327" s="235">
        <v>103.52</v>
      </c>
      <c r="I327" s="236"/>
      <c r="J327" s="232"/>
      <c r="K327" s="232"/>
      <c r="L327" s="237"/>
      <c r="M327" s="238"/>
      <c r="N327" s="239"/>
      <c r="O327" s="239"/>
      <c r="P327" s="239"/>
      <c r="Q327" s="239"/>
      <c r="R327" s="239"/>
      <c r="S327" s="239"/>
      <c r="T327" s="240"/>
      <c r="AT327" s="241" t="s">
        <v>144</v>
      </c>
      <c r="AU327" s="241" t="s">
        <v>81</v>
      </c>
      <c r="AV327" s="12" t="s">
        <v>81</v>
      </c>
      <c r="AW327" s="12" t="s">
        <v>33</v>
      </c>
      <c r="AX327" s="12" t="s">
        <v>72</v>
      </c>
      <c r="AY327" s="241" t="s">
        <v>133</v>
      </c>
    </row>
    <row r="328" s="13" customFormat="1">
      <c r="B328" s="242"/>
      <c r="C328" s="243"/>
      <c r="D328" s="218" t="s">
        <v>144</v>
      </c>
      <c r="E328" s="244" t="s">
        <v>1</v>
      </c>
      <c r="F328" s="245" t="s">
        <v>149</v>
      </c>
      <c r="G328" s="243"/>
      <c r="H328" s="246">
        <v>150.80000000000001</v>
      </c>
      <c r="I328" s="247"/>
      <c r="J328" s="243"/>
      <c r="K328" s="243"/>
      <c r="L328" s="248"/>
      <c r="M328" s="249"/>
      <c r="N328" s="250"/>
      <c r="O328" s="250"/>
      <c r="P328" s="250"/>
      <c r="Q328" s="250"/>
      <c r="R328" s="250"/>
      <c r="S328" s="250"/>
      <c r="T328" s="251"/>
      <c r="AT328" s="252" t="s">
        <v>144</v>
      </c>
      <c r="AU328" s="252" t="s">
        <v>81</v>
      </c>
      <c r="AV328" s="13" t="s">
        <v>140</v>
      </c>
      <c r="AW328" s="13" t="s">
        <v>33</v>
      </c>
      <c r="AX328" s="13" t="s">
        <v>79</v>
      </c>
      <c r="AY328" s="252" t="s">
        <v>133</v>
      </c>
    </row>
    <row r="329" s="1" customFormat="1" ht="16.5" customHeight="1">
      <c r="B329" s="37"/>
      <c r="C329" s="206" t="s">
        <v>739</v>
      </c>
      <c r="D329" s="206" t="s">
        <v>135</v>
      </c>
      <c r="E329" s="207" t="s">
        <v>605</v>
      </c>
      <c r="F329" s="208" t="s">
        <v>606</v>
      </c>
      <c r="G329" s="209" t="s">
        <v>138</v>
      </c>
      <c r="H329" s="210">
        <v>198.08000000000001</v>
      </c>
      <c r="I329" s="211"/>
      <c r="J329" s="212">
        <f>ROUND(I329*H329,2)</f>
        <v>0</v>
      </c>
      <c r="K329" s="208" t="s">
        <v>1</v>
      </c>
      <c r="L329" s="42"/>
      <c r="M329" s="213" t="s">
        <v>1</v>
      </c>
      <c r="N329" s="214" t="s">
        <v>43</v>
      </c>
      <c r="O329" s="78"/>
      <c r="P329" s="215">
        <f>O329*H329</f>
        <v>0</v>
      </c>
      <c r="Q329" s="215">
        <v>0.0060099999999999997</v>
      </c>
      <c r="R329" s="215">
        <f>Q329*H329</f>
        <v>1.1904608000000001</v>
      </c>
      <c r="S329" s="215">
        <v>0</v>
      </c>
      <c r="T329" s="216">
        <f>S329*H329</f>
        <v>0</v>
      </c>
      <c r="AR329" s="16" t="s">
        <v>140</v>
      </c>
      <c r="AT329" s="16" t="s">
        <v>135</v>
      </c>
      <c r="AU329" s="16" t="s">
        <v>81</v>
      </c>
      <c r="AY329" s="16" t="s">
        <v>133</v>
      </c>
      <c r="BE329" s="217">
        <f>IF(N329="základní",J329,0)</f>
        <v>0</v>
      </c>
      <c r="BF329" s="217">
        <f>IF(N329="snížená",J329,0)</f>
        <v>0</v>
      </c>
      <c r="BG329" s="217">
        <f>IF(N329="zákl. přenesená",J329,0)</f>
        <v>0</v>
      </c>
      <c r="BH329" s="217">
        <f>IF(N329="sníž. přenesená",J329,0)</f>
        <v>0</v>
      </c>
      <c r="BI329" s="217">
        <f>IF(N329="nulová",J329,0)</f>
        <v>0</v>
      </c>
      <c r="BJ329" s="16" t="s">
        <v>79</v>
      </c>
      <c r="BK329" s="217">
        <f>ROUND(I329*H329,2)</f>
        <v>0</v>
      </c>
      <c r="BL329" s="16" t="s">
        <v>140</v>
      </c>
      <c r="BM329" s="16" t="s">
        <v>1679</v>
      </c>
    </row>
    <row r="330" s="1" customFormat="1">
      <c r="B330" s="37"/>
      <c r="C330" s="38"/>
      <c r="D330" s="218" t="s">
        <v>142</v>
      </c>
      <c r="E330" s="38"/>
      <c r="F330" s="219" t="s">
        <v>606</v>
      </c>
      <c r="G330" s="38"/>
      <c r="H330" s="38"/>
      <c r="I330" s="131"/>
      <c r="J330" s="38"/>
      <c r="K330" s="38"/>
      <c r="L330" s="42"/>
      <c r="M330" s="220"/>
      <c r="N330" s="78"/>
      <c r="O330" s="78"/>
      <c r="P330" s="78"/>
      <c r="Q330" s="78"/>
      <c r="R330" s="78"/>
      <c r="S330" s="78"/>
      <c r="T330" s="79"/>
      <c r="AT330" s="16" t="s">
        <v>142</v>
      </c>
      <c r="AU330" s="16" t="s">
        <v>81</v>
      </c>
    </row>
    <row r="331" s="11" customFormat="1">
      <c r="B331" s="221"/>
      <c r="C331" s="222"/>
      <c r="D331" s="218" t="s">
        <v>144</v>
      </c>
      <c r="E331" s="223" t="s">
        <v>1</v>
      </c>
      <c r="F331" s="224" t="s">
        <v>1169</v>
      </c>
      <c r="G331" s="222"/>
      <c r="H331" s="223" t="s">
        <v>1</v>
      </c>
      <c r="I331" s="225"/>
      <c r="J331" s="222"/>
      <c r="K331" s="222"/>
      <c r="L331" s="226"/>
      <c r="M331" s="227"/>
      <c r="N331" s="228"/>
      <c r="O331" s="228"/>
      <c r="P331" s="228"/>
      <c r="Q331" s="228"/>
      <c r="R331" s="228"/>
      <c r="S331" s="228"/>
      <c r="T331" s="229"/>
      <c r="AT331" s="230" t="s">
        <v>144</v>
      </c>
      <c r="AU331" s="230" t="s">
        <v>81</v>
      </c>
      <c r="AV331" s="11" t="s">
        <v>79</v>
      </c>
      <c r="AW331" s="11" t="s">
        <v>33</v>
      </c>
      <c r="AX331" s="11" t="s">
        <v>72</v>
      </c>
      <c r="AY331" s="230" t="s">
        <v>133</v>
      </c>
    </row>
    <row r="332" s="11" customFormat="1">
      <c r="B332" s="221"/>
      <c r="C332" s="222"/>
      <c r="D332" s="218" t="s">
        <v>144</v>
      </c>
      <c r="E332" s="223" t="s">
        <v>1</v>
      </c>
      <c r="F332" s="224" t="s">
        <v>609</v>
      </c>
      <c r="G332" s="222"/>
      <c r="H332" s="223" t="s">
        <v>1</v>
      </c>
      <c r="I332" s="225"/>
      <c r="J332" s="222"/>
      <c r="K332" s="222"/>
      <c r="L332" s="226"/>
      <c r="M332" s="227"/>
      <c r="N332" s="228"/>
      <c r="O332" s="228"/>
      <c r="P332" s="228"/>
      <c r="Q332" s="228"/>
      <c r="R332" s="228"/>
      <c r="S332" s="228"/>
      <c r="T332" s="229"/>
      <c r="AT332" s="230" t="s">
        <v>144</v>
      </c>
      <c r="AU332" s="230" t="s">
        <v>81</v>
      </c>
      <c r="AV332" s="11" t="s">
        <v>79</v>
      </c>
      <c r="AW332" s="11" t="s">
        <v>33</v>
      </c>
      <c r="AX332" s="11" t="s">
        <v>72</v>
      </c>
      <c r="AY332" s="230" t="s">
        <v>133</v>
      </c>
    </row>
    <row r="333" s="12" customFormat="1">
      <c r="B333" s="231"/>
      <c r="C333" s="232"/>
      <c r="D333" s="218" t="s">
        <v>144</v>
      </c>
      <c r="E333" s="233" t="s">
        <v>1</v>
      </c>
      <c r="F333" s="234" t="s">
        <v>1680</v>
      </c>
      <c r="G333" s="232"/>
      <c r="H333" s="235">
        <v>94.560000000000002</v>
      </c>
      <c r="I333" s="236"/>
      <c r="J333" s="232"/>
      <c r="K333" s="232"/>
      <c r="L333" s="237"/>
      <c r="M333" s="238"/>
      <c r="N333" s="239"/>
      <c r="O333" s="239"/>
      <c r="P333" s="239"/>
      <c r="Q333" s="239"/>
      <c r="R333" s="239"/>
      <c r="S333" s="239"/>
      <c r="T333" s="240"/>
      <c r="AT333" s="241" t="s">
        <v>144</v>
      </c>
      <c r="AU333" s="241" t="s">
        <v>81</v>
      </c>
      <c r="AV333" s="12" t="s">
        <v>81</v>
      </c>
      <c r="AW333" s="12" t="s">
        <v>33</v>
      </c>
      <c r="AX333" s="12" t="s">
        <v>72</v>
      </c>
      <c r="AY333" s="241" t="s">
        <v>133</v>
      </c>
    </row>
    <row r="334" s="11" customFormat="1">
      <c r="B334" s="221"/>
      <c r="C334" s="222"/>
      <c r="D334" s="218" t="s">
        <v>144</v>
      </c>
      <c r="E334" s="223" t="s">
        <v>1</v>
      </c>
      <c r="F334" s="224" t="s">
        <v>1681</v>
      </c>
      <c r="G334" s="222"/>
      <c r="H334" s="223" t="s">
        <v>1</v>
      </c>
      <c r="I334" s="225"/>
      <c r="J334" s="222"/>
      <c r="K334" s="222"/>
      <c r="L334" s="226"/>
      <c r="M334" s="227"/>
      <c r="N334" s="228"/>
      <c r="O334" s="228"/>
      <c r="P334" s="228"/>
      <c r="Q334" s="228"/>
      <c r="R334" s="228"/>
      <c r="S334" s="228"/>
      <c r="T334" s="229"/>
      <c r="AT334" s="230" t="s">
        <v>144</v>
      </c>
      <c r="AU334" s="230" t="s">
        <v>81</v>
      </c>
      <c r="AV334" s="11" t="s">
        <v>79</v>
      </c>
      <c r="AW334" s="11" t="s">
        <v>33</v>
      </c>
      <c r="AX334" s="11" t="s">
        <v>72</v>
      </c>
      <c r="AY334" s="230" t="s">
        <v>133</v>
      </c>
    </row>
    <row r="335" s="12" customFormat="1">
      <c r="B335" s="231"/>
      <c r="C335" s="232"/>
      <c r="D335" s="218" t="s">
        <v>144</v>
      </c>
      <c r="E335" s="233" t="s">
        <v>1</v>
      </c>
      <c r="F335" s="234" t="s">
        <v>1578</v>
      </c>
      <c r="G335" s="232"/>
      <c r="H335" s="235">
        <v>103.52</v>
      </c>
      <c r="I335" s="236"/>
      <c r="J335" s="232"/>
      <c r="K335" s="232"/>
      <c r="L335" s="237"/>
      <c r="M335" s="238"/>
      <c r="N335" s="239"/>
      <c r="O335" s="239"/>
      <c r="P335" s="239"/>
      <c r="Q335" s="239"/>
      <c r="R335" s="239"/>
      <c r="S335" s="239"/>
      <c r="T335" s="240"/>
      <c r="AT335" s="241" t="s">
        <v>144</v>
      </c>
      <c r="AU335" s="241" t="s">
        <v>81</v>
      </c>
      <c r="AV335" s="12" t="s">
        <v>81</v>
      </c>
      <c r="AW335" s="12" t="s">
        <v>33</v>
      </c>
      <c r="AX335" s="12" t="s">
        <v>72</v>
      </c>
      <c r="AY335" s="241" t="s">
        <v>133</v>
      </c>
    </row>
    <row r="336" s="13" customFormat="1">
      <c r="B336" s="242"/>
      <c r="C336" s="243"/>
      <c r="D336" s="218" t="s">
        <v>144</v>
      </c>
      <c r="E336" s="244" t="s">
        <v>1</v>
      </c>
      <c r="F336" s="245" t="s">
        <v>149</v>
      </c>
      <c r="G336" s="243"/>
      <c r="H336" s="246">
        <v>198.07999999999998</v>
      </c>
      <c r="I336" s="247"/>
      <c r="J336" s="243"/>
      <c r="K336" s="243"/>
      <c r="L336" s="248"/>
      <c r="M336" s="249"/>
      <c r="N336" s="250"/>
      <c r="O336" s="250"/>
      <c r="P336" s="250"/>
      <c r="Q336" s="250"/>
      <c r="R336" s="250"/>
      <c r="S336" s="250"/>
      <c r="T336" s="251"/>
      <c r="AT336" s="252" t="s">
        <v>144</v>
      </c>
      <c r="AU336" s="252" t="s">
        <v>81</v>
      </c>
      <c r="AV336" s="13" t="s">
        <v>140</v>
      </c>
      <c r="AW336" s="13" t="s">
        <v>33</v>
      </c>
      <c r="AX336" s="13" t="s">
        <v>79</v>
      </c>
      <c r="AY336" s="252" t="s">
        <v>133</v>
      </c>
    </row>
    <row r="337" s="1" customFormat="1" ht="16.5" customHeight="1">
      <c r="B337" s="37"/>
      <c r="C337" s="206" t="s">
        <v>744</v>
      </c>
      <c r="D337" s="206" t="s">
        <v>135</v>
      </c>
      <c r="E337" s="207" t="s">
        <v>613</v>
      </c>
      <c r="F337" s="208" t="s">
        <v>614</v>
      </c>
      <c r="G337" s="209" t="s">
        <v>138</v>
      </c>
      <c r="H337" s="210">
        <v>339.30000000000001</v>
      </c>
      <c r="I337" s="211"/>
      <c r="J337" s="212">
        <f>ROUND(I337*H337,2)</f>
        <v>0</v>
      </c>
      <c r="K337" s="208" t="s">
        <v>615</v>
      </c>
      <c r="L337" s="42"/>
      <c r="M337" s="213" t="s">
        <v>1</v>
      </c>
      <c r="N337" s="214" t="s">
        <v>43</v>
      </c>
      <c r="O337" s="78"/>
      <c r="P337" s="215">
        <f>O337*H337</f>
        <v>0</v>
      </c>
      <c r="Q337" s="215">
        <v>0</v>
      </c>
      <c r="R337" s="215">
        <f>Q337*H337</f>
        <v>0</v>
      </c>
      <c r="S337" s="215">
        <v>0</v>
      </c>
      <c r="T337" s="216">
        <f>S337*H337</f>
        <v>0</v>
      </c>
      <c r="AR337" s="16" t="s">
        <v>140</v>
      </c>
      <c r="AT337" s="16" t="s">
        <v>135</v>
      </c>
      <c r="AU337" s="16" t="s">
        <v>81</v>
      </c>
      <c r="AY337" s="16" t="s">
        <v>133</v>
      </c>
      <c r="BE337" s="217">
        <f>IF(N337="základní",J337,0)</f>
        <v>0</v>
      </c>
      <c r="BF337" s="217">
        <f>IF(N337="snížená",J337,0)</f>
        <v>0</v>
      </c>
      <c r="BG337" s="217">
        <f>IF(N337="zákl. přenesená",J337,0)</f>
        <v>0</v>
      </c>
      <c r="BH337" s="217">
        <f>IF(N337="sníž. přenesená",J337,0)</f>
        <v>0</v>
      </c>
      <c r="BI337" s="217">
        <f>IF(N337="nulová",J337,0)</f>
        <v>0</v>
      </c>
      <c r="BJ337" s="16" t="s">
        <v>79</v>
      </c>
      <c r="BK337" s="217">
        <f>ROUND(I337*H337,2)</f>
        <v>0</v>
      </c>
      <c r="BL337" s="16" t="s">
        <v>140</v>
      </c>
      <c r="BM337" s="16" t="s">
        <v>1682</v>
      </c>
    </row>
    <row r="338" s="1" customFormat="1">
      <c r="B338" s="37"/>
      <c r="C338" s="38"/>
      <c r="D338" s="218" t="s">
        <v>142</v>
      </c>
      <c r="E338" s="38"/>
      <c r="F338" s="219" t="s">
        <v>617</v>
      </c>
      <c r="G338" s="38"/>
      <c r="H338" s="38"/>
      <c r="I338" s="131"/>
      <c r="J338" s="38"/>
      <c r="K338" s="38"/>
      <c r="L338" s="42"/>
      <c r="M338" s="220"/>
      <c r="N338" s="78"/>
      <c r="O338" s="78"/>
      <c r="P338" s="78"/>
      <c r="Q338" s="78"/>
      <c r="R338" s="78"/>
      <c r="S338" s="78"/>
      <c r="T338" s="79"/>
      <c r="AT338" s="16" t="s">
        <v>142</v>
      </c>
      <c r="AU338" s="16" t="s">
        <v>81</v>
      </c>
    </row>
    <row r="339" s="11" customFormat="1">
      <c r="B339" s="221"/>
      <c r="C339" s="222"/>
      <c r="D339" s="218" t="s">
        <v>144</v>
      </c>
      <c r="E339" s="223" t="s">
        <v>1</v>
      </c>
      <c r="F339" s="224" t="s">
        <v>1169</v>
      </c>
      <c r="G339" s="222"/>
      <c r="H339" s="223" t="s">
        <v>1</v>
      </c>
      <c r="I339" s="225"/>
      <c r="J339" s="222"/>
      <c r="K339" s="222"/>
      <c r="L339" s="226"/>
      <c r="M339" s="227"/>
      <c r="N339" s="228"/>
      <c r="O339" s="228"/>
      <c r="P339" s="228"/>
      <c r="Q339" s="228"/>
      <c r="R339" s="228"/>
      <c r="S339" s="228"/>
      <c r="T339" s="229"/>
      <c r="AT339" s="230" t="s">
        <v>144</v>
      </c>
      <c r="AU339" s="230" t="s">
        <v>81</v>
      </c>
      <c r="AV339" s="11" t="s">
        <v>79</v>
      </c>
      <c r="AW339" s="11" t="s">
        <v>33</v>
      </c>
      <c r="AX339" s="11" t="s">
        <v>72</v>
      </c>
      <c r="AY339" s="230" t="s">
        <v>133</v>
      </c>
    </row>
    <row r="340" s="12" customFormat="1">
      <c r="B340" s="231"/>
      <c r="C340" s="232"/>
      <c r="D340" s="218" t="s">
        <v>144</v>
      </c>
      <c r="E340" s="233" t="s">
        <v>1</v>
      </c>
      <c r="F340" s="234" t="s">
        <v>1683</v>
      </c>
      <c r="G340" s="232"/>
      <c r="H340" s="235">
        <v>106.38</v>
      </c>
      <c r="I340" s="236"/>
      <c r="J340" s="232"/>
      <c r="K340" s="232"/>
      <c r="L340" s="237"/>
      <c r="M340" s="238"/>
      <c r="N340" s="239"/>
      <c r="O340" s="239"/>
      <c r="P340" s="239"/>
      <c r="Q340" s="239"/>
      <c r="R340" s="239"/>
      <c r="S340" s="239"/>
      <c r="T340" s="240"/>
      <c r="AT340" s="241" t="s">
        <v>144</v>
      </c>
      <c r="AU340" s="241" t="s">
        <v>81</v>
      </c>
      <c r="AV340" s="12" t="s">
        <v>81</v>
      </c>
      <c r="AW340" s="12" t="s">
        <v>33</v>
      </c>
      <c r="AX340" s="12" t="s">
        <v>72</v>
      </c>
      <c r="AY340" s="241" t="s">
        <v>133</v>
      </c>
    </row>
    <row r="341" s="12" customFormat="1">
      <c r="B341" s="231"/>
      <c r="C341" s="232"/>
      <c r="D341" s="218" t="s">
        <v>144</v>
      </c>
      <c r="E341" s="233" t="s">
        <v>1</v>
      </c>
      <c r="F341" s="234" t="s">
        <v>1684</v>
      </c>
      <c r="G341" s="232"/>
      <c r="H341" s="235">
        <v>232.91999999999999</v>
      </c>
      <c r="I341" s="236"/>
      <c r="J341" s="232"/>
      <c r="K341" s="232"/>
      <c r="L341" s="237"/>
      <c r="M341" s="238"/>
      <c r="N341" s="239"/>
      <c r="O341" s="239"/>
      <c r="P341" s="239"/>
      <c r="Q341" s="239"/>
      <c r="R341" s="239"/>
      <c r="S341" s="239"/>
      <c r="T341" s="240"/>
      <c r="AT341" s="241" t="s">
        <v>144</v>
      </c>
      <c r="AU341" s="241" t="s">
        <v>81</v>
      </c>
      <c r="AV341" s="12" t="s">
        <v>81</v>
      </c>
      <c r="AW341" s="12" t="s">
        <v>33</v>
      </c>
      <c r="AX341" s="12" t="s">
        <v>72</v>
      </c>
      <c r="AY341" s="241" t="s">
        <v>133</v>
      </c>
    </row>
    <row r="342" s="13" customFormat="1">
      <c r="B342" s="242"/>
      <c r="C342" s="243"/>
      <c r="D342" s="218" t="s">
        <v>144</v>
      </c>
      <c r="E342" s="244" t="s">
        <v>1</v>
      </c>
      <c r="F342" s="245" t="s">
        <v>149</v>
      </c>
      <c r="G342" s="243"/>
      <c r="H342" s="246">
        <v>339.29999999999995</v>
      </c>
      <c r="I342" s="247"/>
      <c r="J342" s="243"/>
      <c r="K342" s="243"/>
      <c r="L342" s="248"/>
      <c r="M342" s="249"/>
      <c r="N342" s="250"/>
      <c r="O342" s="250"/>
      <c r="P342" s="250"/>
      <c r="Q342" s="250"/>
      <c r="R342" s="250"/>
      <c r="S342" s="250"/>
      <c r="T342" s="251"/>
      <c r="AT342" s="252" t="s">
        <v>144</v>
      </c>
      <c r="AU342" s="252" t="s">
        <v>81</v>
      </c>
      <c r="AV342" s="13" t="s">
        <v>140</v>
      </c>
      <c r="AW342" s="13" t="s">
        <v>33</v>
      </c>
      <c r="AX342" s="13" t="s">
        <v>79</v>
      </c>
      <c r="AY342" s="252" t="s">
        <v>133</v>
      </c>
    </row>
    <row r="343" s="1" customFormat="1" ht="16.5" customHeight="1">
      <c r="B343" s="37"/>
      <c r="C343" s="206" t="s">
        <v>506</v>
      </c>
      <c r="D343" s="206" t="s">
        <v>135</v>
      </c>
      <c r="E343" s="207" t="s">
        <v>624</v>
      </c>
      <c r="F343" s="208" t="s">
        <v>625</v>
      </c>
      <c r="G343" s="209" t="s">
        <v>138</v>
      </c>
      <c r="H343" s="210">
        <v>339.30000000000001</v>
      </c>
      <c r="I343" s="211"/>
      <c r="J343" s="212">
        <f>ROUND(I343*H343,2)</f>
        <v>0</v>
      </c>
      <c r="K343" s="208" t="s">
        <v>139</v>
      </c>
      <c r="L343" s="42"/>
      <c r="M343" s="213" t="s">
        <v>1</v>
      </c>
      <c r="N343" s="214" t="s">
        <v>43</v>
      </c>
      <c r="O343" s="78"/>
      <c r="P343" s="215">
        <f>O343*H343</f>
        <v>0</v>
      </c>
      <c r="Q343" s="215">
        <v>0.12966</v>
      </c>
      <c r="R343" s="215">
        <f>Q343*H343</f>
        <v>43.993637999999997</v>
      </c>
      <c r="S343" s="215">
        <v>0</v>
      </c>
      <c r="T343" s="216">
        <f>S343*H343</f>
        <v>0</v>
      </c>
      <c r="AR343" s="16" t="s">
        <v>140</v>
      </c>
      <c r="AT343" s="16" t="s">
        <v>135</v>
      </c>
      <c r="AU343" s="16" t="s">
        <v>81</v>
      </c>
      <c r="AY343" s="16" t="s">
        <v>133</v>
      </c>
      <c r="BE343" s="217">
        <f>IF(N343="základní",J343,0)</f>
        <v>0</v>
      </c>
      <c r="BF343" s="217">
        <f>IF(N343="snížená",J343,0)</f>
        <v>0</v>
      </c>
      <c r="BG343" s="217">
        <f>IF(N343="zákl. přenesená",J343,0)</f>
        <v>0</v>
      </c>
      <c r="BH343" s="217">
        <f>IF(N343="sníž. přenesená",J343,0)</f>
        <v>0</v>
      </c>
      <c r="BI343" s="217">
        <f>IF(N343="nulová",J343,0)</f>
        <v>0</v>
      </c>
      <c r="BJ343" s="16" t="s">
        <v>79</v>
      </c>
      <c r="BK343" s="217">
        <f>ROUND(I343*H343,2)</f>
        <v>0</v>
      </c>
      <c r="BL343" s="16" t="s">
        <v>140</v>
      </c>
      <c r="BM343" s="16" t="s">
        <v>1685</v>
      </c>
    </row>
    <row r="344" s="1" customFormat="1">
      <c r="B344" s="37"/>
      <c r="C344" s="38"/>
      <c r="D344" s="218" t="s">
        <v>142</v>
      </c>
      <c r="E344" s="38"/>
      <c r="F344" s="219" t="s">
        <v>625</v>
      </c>
      <c r="G344" s="38"/>
      <c r="H344" s="38"/>
      <c r="I344" s="131"/>
      <c r="J344" s="38"/>
      <c r="K344" s="38"/>
      <c r="L344" s="42"/>
      <c r="M344" s="220"/>
      <c r="N344" s="78"/>
      <c r="O344" s="78"/>
      <c r="P344" s="78"/>
      <c r="Q344" s="78"/>
      <c r="R344" s="78"/>
      <c r="S344" s="78"/>
      <c r="T344" s="79"/>
      <c r="AT344" s="16" t="s">
        <v>142</v>
      </c>
      <c r="AU344" s="16" t="s">
        <v>81</v>
      </c>
    </row>
    <row r="345" s="11" customFormat="1">
      <c r="B345" s="221"/>
      <c r="C345" s="222"/>
      <c r="D345" s="218" t="s">
        <v>144</v>
      </c>
      <c r="E345" s="223" t="s">
        <v>1</v>
      </c>
      <c r="F345" s="224" t="s">
        <v>1169</v>
      </c>
      <c r="G345" s="222"/>
      <c r="H345" s="223" t="s">
        <v>1</v>
      </c>
      <c r="I345" s="225"/>
      <c r="J345" s="222"/>
      <c r="K345" s="222"/>
      <c r="L345" s="226"/>
      <c r="M345" s="227"/>
      <c r="N345" s="228"/>
      <c r="O345" s="228"/>
      <c r="P345" s="228"/>
      <c r="Q345" s="228"/>
      <c r="R345" s="228"/>
      <c r="S345" s="228"/>
      <c r="T345" s="229"/>
      <c r="AT345" s="230" t="s">
        <v>144</v>
      </c>
      <c r="AU345" s="230" t="s">
        <v>81</v>
      </c>
      <c r="AV345" s="11" t="s">
        <v>79</v>
      </c>
      <c r="AW345" s="11" t="s">
        <v>33</v>
      </c>
      <c r="AX345" s="11" t="s">
        <v>72</v>
      </c>
      <c r="AY345" s="230" t="s">
        <v>133</v>
      </c>
    </row>
    <row r="346" s="12" customFormat="1">
      <c r="B346" s="231"/>
      <c r="C346" s="232"/>
      <c r="D346" s="218" t="s">
        <v>144</v>
      </c>
      <c r="E346" s="233" t="s">
        <v>1</v>
      </c>
      <c r="F346" s="234" t="s">
        <v>1683</v>
      </c>
      <c r="G346" s="232"/>
      <c r="H346" s="235">
        <v>106.38</v>
      </c>
      <c r="I346" s="236"/>
      <c r="J346" s="232"/>
      <c r="K346" s="232"/>
      <c r="L346" s="237"/>
      <c r="M346" s="238"/>
      <c r="N346" s="239"/>
      <c r="O346" s="239"/>
      <c r="P346" s="239"/>
      <c r="Q346" s="239"/>
      <c r="R346" s="239"/>
      <c r="S346" s="239"/>
      <c r="T346" s="240"/>
      <c r="AT346" s="241" t="s">
        <v>144</v>
      </c>
      <c r="AU346" s="241" t="s">
        <v>81</v>
      </c>
      <c r="AV346" s="12" t="s">
        <v>81</v>
      </c>
      <c r="AW346" s="12" t="s">
        <v>33</v>
      </c>
      <c r="AX346" s="12" t="s">
        <v>72</v>
      </c>
      <c r="AY346" s="241" t="s">
        <v>133</v>
      </c>
    </row>
    <row r="347" s="12" customFormat="1">
      <c r="B347" s="231"/>
      <c r="C347" s="232"/>
      <c r="D347" s="218" t="s">
        <v>144</v>
      </c>
      <c r="E347" s="233" t="s">
        <v>1</v>
      </c>
      <c r="F347" s="234" t="s">
        <v>1684</v>
      </c>
      <c r="G347" s="232"/>
      <c r="H347" s="235">
        <v>232.91999999999999</v>
      </c>
      <c r="I347" s="236"/>
      <c r="J347" s="232"/>
      <c r="K347" s="232"/>
      <c r="L347" s="237"/>
      <c r="M347" s="238"/>
      <c r="N347" s="239"/>
      <c r="O347" s="239"/>
      <c r="P347" s="239"/>
      <c r="Q347" s="239"/>
      <c r="R347" s="239"/>
      <c r="S347" s="239"/>
      <c r="T347" s="240"/>
      <c r="AT347" s="241" t="s">
        <v>144</v>
      </c>
      <c r="AU347" s="241" t="s">
        <v>81</v>
      </c>
      <c r="AV347" s="12" t="s">
        <v>81</v>
      </c>
      <c r="AW347" s="12" t="s">
        <v>33</v>
      </c>
      <c r="AX347" s="12" t="s">
        <v>72</v>
      </c>
      <c r="AY347" s="241" t="s">
        <v>133</v>
      </c>
    </row>
    <row r="348" s="13" customFormat="1">
      <c r="B348" s="242"/>
      <c r="C348" s="243"/>
      <c r="D348" s="218" t="s">
        <v>144</v>
      </c>
      <c r="E348" s="244" t="s">
        <v>1</v>
      </c>
      <c r="F348" s="245" t="s">
        <v>149</v>
      </c>
      <c r="G348" s="243"/>
      <c r="H348" s="246">
        <v>339.30000000000001</v>
      </c>
      <c r="I348" s="247"/>
      <c r="J348" s="243"/>
      <c r="K348" s="243"/>
      <c r="L348" s="248"/>
      <c r="M348" s="249"/>
      <c r="N348" s="250"/>
      <c r="O348" s="250"/>
      <c r="P348" s="250"/>
      <c r="Q348" s="250"/>
      <c r="R348" s="250"/>
      <c r="S348" s="250"/>
      <c r="T348" s="251"/>
      <c r="AT348" s="252" t="s">
        <v>144</v>
      </c>
      <c r="AU348" s="252" t="s">
        <v>81</v>
      </c>
      <c r="AV348" s="13" t="s">
        <v>140</v>
      </c>
      <c r="AW348" s="13" t="s">
        <v>33</v>
      </c>
      <c r="AX348" s="13" t="s">
        <v>79</v>
      </c>
      <c r="AY348" s="252" t="s">
        <v>133</v>
      </c>
    </row>
    <row r="349" s="1" customFormat="1" ht="16.5" customHeight="1">
      <c r="B349" s="37"/>
      <c r="C349" s="206" t="s">
        <v>527</v>
      </c>
      <c r="D349" s="206" t="s">
        <v>135</v>
      </c>
      <c r="E349" s="207" t="s">
        <v>628</v>
      </c>
      <c r="F349" s="208" t="s">
        <v>629</v>
      </c>
      <c r="G349" s="209" t="s">
        <v>138</v>
      </c>
      <c r="H349" s="210">
        <v>47.280000000000001</v>
      </c>
      <c r="I349" s="211"/>
      <c r="J349" s="212">
        <f>ROUND(I349*H349,2)</f>
        <v>0</v>
      </c>
      <c r="K349" s="208" t="s">
        <v>139</v>
      </c>
      <c r="L349" s="42"/>
      <c r="M349" s="213" t="s">
        <v>1</v>
      </c>
      <c r="N349" s="214" t="s">
        <v>43</v>
      </c>
      <c r="O349" s="78"/>
      <c r="P349" s="215">
        <f>O349*H349</f>
        <v>0</v>
      </c>
      <c r="Q349" s="215">
        <v>0</v>
      </c>
      <c r="R349" s="215">
        <f>Q349*H349</f>
        <v>0</v>
      </c>
      <c r="S349" s="215">
        <v>0</v>
      </c>
      <c r="T349" s="216">
        <f>S349*H349</f>
        <v>0</v>
      </c>
      <c r="AR349" s="16" t="s">
        <v>140</v>
      </c>
      <c r="AT349" s="16" t="s">
        <v>135</v>
      </c>
      <c r="AU349" s="16" t="s">
        <v>81</v>
      </c>
      <c r="AY349" s="16" t="s">
        <v>133</v>
      </c>
      <c r="BE349" s="217">
        <f>IF(N349="základní",J349,0)</f>
        <v>0</v>
      </c>
      <c r="BF349" s="217">
        <f>IF(N349="snížená",J349,0)</f>
        <v>0</v>
      </c>
      <c r="BG349" s="217">
        <f>IF(N349="zákl. přenesená",J349,0)</f>
        <v>0</v>
      </c>
      <c r="BH349" s="217">
        <f>IF(N349="sníž. přenesená",J349,0)</f>
        <v>0</v>
      </c>
      <c r="BI349" s="217">
        <f>IF(N349="nulová",J349,0)</f>
        <v>0</v>
      </c>
      <c r="BJ349" s="16" t="s">
        <v>79</v>
      </c>
      <c r="BK349" s="217">
        <f>ROUND(I349*H349,2)</f>
        <v>0</v>
      </c>
      <c r="BL349" s="16" t="s">
        <v>140</v>
      </c>
      <c r="BM349" s="16" t="s">
        <v>1686</v>
      </c>
    </row>
    <row r="350" s="1" customFormat="1">
      <c r="B350" s="37"/>
      <c r="C350" s="38"/>
      <c r="D350" s="218" t="s">
        <v>142</v>
      </c>
      <c r="E350" s="38"/>
      <c r="F350" s="219" t="s">
        <v>631</v>
      </c>
      <c r="G350" s="38"/>
      <c r="H350" s="38"/>
      <c r="I350" s="131"/>
      <c r="J350" s="38"/>
      <c r="K350" s="38"/>
      <c r="L350" s="42"/>
      <c r="M350" s="220"/>
      <c r="N350" s="78"/>
      <c r="O350" s="78"/>
      <c r="P350" s="78"/>
      <c r="Q350" s="78"/>
      <c r="R350" s="78"/>
      <c r="S350" s="78"/>
      <c r="T350" s="79"/>
      <c r="AT350" s="16" t="s">
        <v>142</v>
      </c>
      <c r="AU350" s="16" t="s">
        <v>81</v>
      </c>
    </row>
    <row r="351" s="11" customFormat="1">
      <c r="B351" s="221"/>
      <c r="C351" s="222"/>
      <c r="D351" s="218" t="s">
        <v>144</v>
      </c>
      <c r="E351" s="223" t="s">
        <v>1</v>
      </c>
      <c r="F351" s="224" t="s">
        <v>1169</v>
      </c>
      <c r="G351" s="222"/>
      <c r="H351" s="223" t="s">
        <v>1</v>
      </c>
      <c r="I351" s="225"/>
      <c r="J351" s="222"/>
      <c r="K351" s="222"/>
      <c r="L351" s="226"/>
      <c r="M351" s="227"/>
      <c r="N351" s="228"/>
      <c r="O351" s="228"/>
      <c r="P351" s="228"/>
      <c r="Q351" s="228"/>
      <c r="R351" s="228"/>
      <c r="S351" s="228"/>
      <c r="T351" s="229"/>
      <c r="AT351" s="230" t="s">
        <v>144</v>
      </c>
      <c r="AU351" s="230" t="s">
        <v>81</v>
      </c>
      <c r="AV351" s="11" t="s">
        <v>79</v>
      </c>
      <c r="AW351" s="11" t="s">
        <v>33</v>
      </c>
      <c r="AX351" s="11" t="s">
        <v>72</v>
      </c>
      <c r="AY351" s="230" t="s">
        <v>133</v>
      </c>
    </row>
    <row r="352" s="12" customFormat="1">
      <c r="B352" s="231"/>
      <c r="C352" s="232"/>
      <c r="D352" s="218" t="s">
        <v>144</v>
      </c>
      <c r="E352" s="233" t="s">
        <v>1</v>
      </c>
      <c r="F352" s="234" t="s">
        <v>1571</v>
      </c>
      <c r="G352" s="232"/>
      <c r="H352" s="235">
        <v>47.280000000000001</v>
      </c>
      <c r="I352" s="236"/>
      <c r="J352" s="232"/>
      <c r="K352" s="232"/>
      <c r="L352" s="237"/>
      <c r="M352" s="238"/>
      <c r="N352" s="239"/>
      <c r="O352" s="239"/>
      <c r="P352" s="239"/>
      <c r="Q352" s="239"/>
      <c r="R352" s="239"/>
      <c r="S352" s="239"/>
      <c r="T352" s="240"/>
      <c r="AT352" s="241" t="s">
        <v>144</v>
      </c>
      <c r="AU352" s="241" t="s">
        <v>81</v>
      </c>
      <c r="AV352" s="12" t="s">
        <v>81</v>
      </c>
      <c r="AW352" s="12" t="s">
        <v>33</v>
      </c>
      <c r="AX352" s="12" t="s">
        <v>72</v>
      </c>
      <c r="AY352" s="241" t="s">
        <v>133</v>
      </c>
    </row>
    <row r="353" s="13" customFormat="1">
      <c r="B353" s="242"/>
      <c r="C353" s="243"/>
      <c r="D353" s="218" t="s">
        <v>144</v>
      </c>
      <c r="E353" s="244" t="s">
        <v>1</v>
      </c>
      <c r="F353" s="245" t="s">
        <v>149</v>
      </c>
      <c r="G353" s="243"/>
      <c r="H353" s="246">
        <v>47.280000000000001</v>
      </c>
      <c r="I353" s="247"/>
      <c r="J353" s="243"/>
      <c r="K353" s="243"/>
      <c r="L353" s="248"/>
      <c r="M353" s="249"/>
      <c r="N353" s="250"/>
      <c r="O353" s="250"/>
      <c r="P353" s="250"/>
      <c r="Q353" s="250"/>
      <c r="R353" s="250"/>
      <c r="S353" s="250"/>
      <c r="T353" s="251"/>
      <c r="AT353" s="252" t="s">
        <v>144</v>
      </c>
      <c r="AU353" s="252" t="s">
        <v>81</v>
      </c>
      <c r="AV353" s="13" t="s">
        <v>140</v>
      </c>
      <c r="AW353" s="13" t="s">
        <v>33</v>
      </c>
      <c r="AX353" s="13" t="s">
        <v>79</v>
      </c>
      <c r="AY353" s="252" t="s">
        <v>133</v>
      </c>
    </row>
    <row r="354" s="1" customFormat="1" ht="16.5" customHeight="1">
      <c r="B354" s="37"/>
      <c r="C354" s="206" t="s">
        <v>532</v>
      </c>
      <c r="D354" s="206" t="s">
        <v>135</v>
      </c>
      <c r="E354" s="207" t="s">
        <v>1687</v>
      </c>
      <c r="F354" s="208" t="s">
        <v>1688</v>
      </c>
      <c r="G354" s="209" t="s">
        <v>138</v>
      </c>
      <c r="H354" s="210">
        <v>22.640000000000001</v>
      </c>
      <c r="I354" s="211"/>
      <c r="J354" s="212">
        <f>ROUND(I354*H354,2)</f>
        <v>0</v>
      </c>
      <c r="K354" s="208" t="s">
        <v>139</v>
      </c>
      <c r="L354" s="42"/>
      <c r="M354" s="213" t="s">
        <v>1</v>
      </c>
      <c r="N354" s="214" t="s">
        <v>43</v>
      </c>
      <c r="O354" s="78"/>
      <c r="P354" s="215">
        <f>O354*H354</f>
        <v>0</v>
      </c>
      <c r="Q354" s="215">
        <v>0.085650000000000004</v>
      </c>
      <c r="R354" s="215">
        <f>Q354*H354</f>
        <v>1.9391160000000001</v>
      </c>
      <c r="S354" s="215">
        <v>0</v>
      </c>
      <c r="T354" s="216">
        <f>S354*H354</f>
        <v>0</v>
      </c>
      <c r="AR354" s="16" t="s">
        <v>140</v>
      </c>
      <c r="AT354" s="16" t="s">
        <v>135</v>
      </c>
      <c r="AU354" s="16" t="s">
        <v>81</v>
      </c>
      <c r="AY354" s="16" t="s">
        <v>133</v>
      </c>
      <c r="BE354" s="217">
        <f>IF(N354="základní",J354,0)</f>
        <v>0</v>
      </c>
      <c r="BF354" s="217">
        <f>IF(N354="snížená",J354,0)</f>
        <v>0</v>
      </c>
      <c r="BG354" s="217">
        <f>IF(N354="zákl. přenesená",J354,0)</f>
        <v>0</v>
      </c>
      <c r="BH354" s="217">
        <f>IF(N354="sníž. přenesená",J354,0)</f>
        <v>0</v>
      </c>
      <c r="BI354" s="217">
        <f>IF(N354="nulová",J354,0)</f>
        <v>0</v>
      </c>
      <c r="BJ354" s="16" t="s">
        <v>79</v>
      </c>
      <c r="BK354" s="217">
        <f>ROUND(I354*H354,2)</f>
        <v>0</v>
      </c>
      <c r="BL354" s="16" t="s">
        <v>140</v>
      </c>
      <c r="BM354" s="16" t="s">
        <v>1689</v>
      </c>
    </row>
    <row r="355" s="1" customFormat="1">
      <c r="B355" s="37"/>
      <c r="C355" s="38"/>
      <c r="D355" s="218" t="s">
        <v>142</v>
      </c>
      <c r="E355" s="38"/>
      <c r="F355" s="219" t="s">
        <v>1690</v>
      </c>
      <c r="G355" s="38"/>
      <c r="H355" s="38"/>
      <c r="I355" s="131"/>
      <c r="J355" s="38"/>
      <c r="K355" s="38"/>
      <c r="L355" s="42"/>
      <c r="M355" s="220"/>
      <c r="N355" s="78"/>
      <c r="O355" s="78"/>
      <c r="P355" s="78"/>
      <c r="Q355" s="78"/>
      <c r="R355" s="78"/>
      <c r="S355" s="78"/>
      <c r="T355" s="79"/>
      <c r="AT355" s="16" t="s">
        <v>142</v>
      </c>
      <c r="AU355" s="16" t="s">
        <v>81</v>
      </c>
    </row>
    <row r="356" s="11" customFormat="1">
      <c r="B356" s="221"/>
      <c r="C356" s="222"/>
      <c r="D356" s="218" t="s">
        <v>144</v>
      </c>
      <c r="E356" s="223" t="s">
        <v>1</v>
      </c>
      <c r="F356" s="224" t="s">
        <v>1675</v>
      </c>
      <c r="G356" s="222"/>
      <c r="H356" s="223" t="s">
        <v>1</v>
      </c>
      <c r="I356" s="225"/>
      <c r="J356" s="222"/>
      <c r="K356" s="222"/>
      <c r="L356" s="226"/>
      <c r="M356" s="227"/>
      <c r="N356" s="228"/>
      <c r="O356" s="228"/>
      <c r="P356" s="228"/>
      <c r="Q356" s="228"/>
      <c r="R356" s="228"/>
      <c r="S356" s="228"/>
      <c r="T356" s="229"/>
      <c r="AT356" s="230" t="s">
        <v>144</v>
      </c>
      <c r="AU356" s="230" t="s">
        <v>81</v>
      </c>
      <c r="AV356" s="11" t="s">
        <v>79</v>
      </c>
      <c r="AW356" s="11" t="s">
        <v>33</v>
      </c>
      <c r="AX356" s="11" t="s">
        <v>72</v>
      </c>
      <c r="AY356" s="230" t="s">
        <v>133</v>
      </c>
    </row>
    <row r="357" s="11" customFormat="1">
      <c r="B357" s="221"/>
      <c r="C357" s="222"/>
      <c r="D357" s="218" t="s">
        <v>144</v>
      </c>
      <c r="E357" s="223" t="s">
        <v>1</v>
      </c>
      <c r="F357" s="224" t="s">
        <v>1586</v>
      </c>
      <c r="G357" s="222"/>
      <c r="H357" s="223" t="s">
        <v>1</v>
      </c>
      <c r="I357" s="225"/>
      <c r="J357" s="222"/>
      <c r="K357" s="222"/>
      <c r="L357" s="226"/>
      <c r="M357" s="227"/>
      <c r="N357" s="228"/>
      <c r="O357" s="228"/>
      <c r="P357" s="228"/>
      <c r="Q357" s="228"/>
      <c r="R357" s="228"/>
      <c r="S357" s="228"/>
      <c r="T357" s="229"/>
      <c r="AT357" s="230" t="s">
        <v>144</v>
      </c>
      <c r="AU357" s="230" t="s">
        <v>81</v>
      </c>
      <c r="AV357" s="11" t="s">
        <v>79</v>
      </c>
      <c r="AW357" s="11" t="s">
        <v>33</v>
      </c>
      <c r="AX357" s="11" t="s">
        <v>72</v>
      </c>
      <c r="AY357" s="230" t="s">
        <v>133</v>
      </c>
    </row>
    <row r="358" s="12" customFormat="1">
      <c r="B358" s="231"/>
      <c r="C358" s="232"/>
      <c r="D358" s="218" t="s">
        <v>144</v>
      </c>
      <c r="E358" s="233" t="s">
        <v>1</v>
      </c>
      <c r="F358" s="234" t="s">
        <v>1566</v>
      </c>
      <c r="G358" s="232"/>
      <c r="H358" s="235">
        <v>16.879999999999999</v>
      </c>
      <c r="I358" s="236"/>
      <c r="J358" s="232"/>
      <c r="K358" s="232"/>
      <c r="L358" s="237"/>
      <c r="M358" s="238"/>
      <c r="N358" s="239"/>
      <c r="O358" s="239"/>
      <c r="P358" s="239"/>
      <c r="Q358" s="239"/>
      <c r="R358" s="239"/>
      <c r="S358" s="239"/>
      <c r="T358" s="240"/>
      <c r="AT358" s="241" t="s">
        <v>144</v>
      </c>
      <c r="AU358" s="241" t="s">
        <v>81</v>
      </c>
      <c r="AV358" s="12" t="s">
        <v>81</v>
      </c>
      <c r="AW358" s="12" t="s">
        <v>33</v>
      </c>
      <c r="AX358" s="12" t="s">
        <v>72</v>
      </c>
      <c r="AY358" s="241" t="s">
        <v>133</v>
      </c>
    </row>
    <row r="359" s="11" customFormat="1">
      <c r="B359" s="221"/>
      <c r="C359" s="222"/>
      <c r="D359" s="218" t="s">
        <v>144</v>
      </c>
      <c r="E359" s="223" t="s">
        <v>1</v>
      </c>
      <c r="F359" s="224" t="s">
        <v>1587</v>
      </c>
      <c r="G359" s="222"/>
      <c r="H359" s="223" t="s">
        <v>1</v>
      </c>
      <c r="I359" s="225"/>
      <c r="J359" s="222"/>
      <c r="K359" s="222"/>
      <c r="L359" s="226"/>
      <c r="M359" s="227"/>
      <c r="N359" s="228"/>
      <c r="O359" s="228"/>
      <c r="P359" s="228"/>
      <c r="Q359" s="228"/>
      <c r="R359" s="228"/>
      <c r="S359" s="228"/>
      <c r="T359" s="229"/>
      <c r="AT359" s="230" t="s">
        <v>144</v>
      </c>
      <c r="AU359" s="230" t="s">
        <v>81</v>
      </c>
      <c r="AV359" s="11" t="s">
        <v>79</v>
      </c>
      <c r="AW359" s="11" t="s">
        <v>33</v>
      </c>
      <c r="AX359" s="11" t="s">
        <v>72</v>
      </c>
      <c r="AY359" s="230" t="s">
        <v>133</v>
      </c>
    </row>
    <row r="360" s="12" customFormat="1">
      <c r="B360" s="231"/>
      <c r="C360" s="232"/>
      <c r="D360" s="218" t="s">
        <v>144</v>
      </c>
      <c r="E360" s="233" t="s">
        <v>1</v>
      </c>
      <c r="F360" s="234" t="s">
        <v>1560</v>
      </c>
      <c r="G360" s="232"/>
      <c r="H360" s="235">
        <v>5.7599999999999998</v>
      </c>
      <c r="I360" s="236"/>
      <c r="J360" s="232"/>
      <c r="K360" s="232"/>
      <c r="L360" s="237"/>
      <c r="M360" s="238"/>
      <c r="N360" s="239"/>
      <c r="O360" s="239"/>
      <c r="P360" s="239"/>
      <c r="Q360" s="239"/>
      <c r="R360" s="239"/>
      <c r="S360" s="239"/>
      <c r="T360" s="240"/>
      <c r="AT360" s="241" t="s">
        <v>144</v>
      </c>
      <c r="AU360" s="241" t="s">
        <v>81</v>
      </c>
      <c r="AV360" s="12" t="s">
        <v>81</v>
      </c>
      <c r="AW360" s="12" t="s">
        <v>33</v>
      </c>
      <c r="AX360" s="12" t="s">
        <v>72</v>
      </c>
      <c r="AY360" s="241" t="s">
        <v>133</v>
      </c>
    </row>
    <row r="361" s="13" customFormat="1">
      <c r="B361" s="242"/>
      <c r="C361" s="243"/>
      <c r="D361" s="218" t="s">
        <v>144</v>
      </c>
      <c r="E361" s="244" t="s">
        <v>1</v>
      </c>
      <c r="F361" s="245" t="s">
        <v>149</v>
      </c>
      <c r="G361" s="243"/>
      <c r="H361" s="246">
        <v>22.640000000000001</v>
      </c>
      <c r="I361" s="247"/>
      <c r="J361" s="243"/>
      <c r="K361" s="243"/>
      <c r="L361" s="248"/>
      <c r="M361" s="249"/>
      <c r="N361" s="250"/>
      <c r="O361" s="250"/>
      <c r="P361" s="250"/>
      <c r="Q361" s="250"/>
      <c r="R361" s="250"/>
      <c r="S361" s="250"/>
      <c r="T361" s="251"/>
      <c r="AT361" s="252" t="s">
        <v>144</v>
      </c>
      <c r="AU361" s="252" t="s">
        <v>81</v>
      </c>
      <c r="AV361" s="13" t="s">
        <v>140</v>
      </c>
      <c r="AW361" s="13" t="s">
        <v>33</v>
      </c>
      <c r="AX361" s="13" t="s">
        <v>79</v>
      </c>
      <c r="AY361" s="252" t="s">
        <v>133</v>
      </c>
    </row>
    <row r="362" s="1" customFormat="1" ht="16.5" customHeight="1">
      <c r="B362" s="37"/>
      <c r="C362" s="253" t="s">
        <v>541</v>
      </c>
      <c r="D362" s="253" t="s">
        <v>499</v>
      </c>
      <c r="E362" s="254" t="s">
        <v>1691</v>
      </c>
      <c r="F362" s="255" t="s">
        <v>1692</v>
      </c>
      <c r="G362" s="256" t="s">
        <v>138</v>
      </c>
      <c r="H362" s="257">
        <v>5.0640000000000001</v>
      </c>
      <c r="I362" s="258"/>
      <c r="J362" s="259">
        <f>ROUND(I362*H362,2)</f>
        <v>0</v>
      </c>
      <c r="K362" s="255" t="s">
        <v>139</v>
      </c>
      <c r="L362" s="260"/>
      <c r="M362" s="261" t="s">
        <v>1</v>
      </c>
      <c r="N362" s="262" t="s">
        <v>43</v>
      </c>
      <c r="O362" s="78"/>
      <c r="P362" s="215">
        <f>O362*H362</f>
        <v>0</v>
      </c>
      <c r="Q362" s="215">
        <v>0.17999999999999999</v>
      </c>
      <c r="R362" s="215">
        <f>Q362*H362</f>
        <v>0.91152</v>
      </c>
      <c r="S362" s="215">
        <v>0</v>
      </c>
      <c r="T362" s="216">
        <f>S362*H362</f>
        <v>0</v>
      </c>
      <c r="AR362" s="16" t="s">
        <v>188</v>
      </c>
      <c r="AT362" s="16" t="s">
        <v>499</v>
      </c>
      <c r="AU362" s="16" t="s">
        <v>81</v>
      </c>
      <c r="AY362" s="16" t="s">
        <v>133</v>
      </c>
      <c r="BE362" s="217">
        <f>IF(N362="základní",J362,0)</f>
        <v>0</v>
      </c>
      <c r="BF362" s="217">
        <f>IF(N362="snížená",J362,0)</f>
        <v>0</v>
      </c>
      <c r="BG362" s="217">
        <f>IF(N362="zákl. přenesená",J362,0)</f>
        <v>0</v>
      </c>
      <c r="BH362" s="217">
        <f>IF(N362="sníž. přenesená",J362,0)</f>
        <v>0</v>
      </c>
      <c r="BI362" s="217">
        <f>IF(N362="nulová",J362,0)</f>
        <v>0</v>
      </c>
      <c r="BJ362" s="16" t="s">
        <v>79</v>
      </c>
      <c r="BK362" s="217">
        <f>ROUND(I362*H362,2)</f>
        <v>0</v>
      </c>
      <c r="BL362" s="16" t="s">
        <v>140</v>
      </c>
      <c r="BM362" s="16" t="s">
        <v>1693</v>
      </c>
    </row>
    <row r="363" s="1" customFormat="1">
      <c r="B363" s="37"/>
      <c r="C363" s="38"/>
      <c r="D363" s="218" t="s">
        <v>142</v>
      </c>
      <c r="E363" s="38"/>
      <c r="F363" s="219" t="s">
        <v>1694</v>
      </c>
      <c r="G363" s="38"/>
      <c r="H363" s="38"/>
      <c r="I363" s="131"/>
      <c r="J363" s="38"/>
      <c r="K363" s="38"/>
      <c r="L363" s="42"/>
      <c r="M363" s="220"/>
      <c r="N363" s="78"/>
      <c r="O363" s="78"/>
      <c r="P363" s="78"/>
      <c r="Q363" s="78"/>
      <c r="R363" s="78"/>
      <c r="S363" s="78"/>
      <c r="T363" s="79"/>
      <c r="AT363" s="16" t="s">
        <v>142</v>
      </c>
      <c r="AU363" s="16" t="s">
        <v>81</v>
      </c>
    </row>
    <row r="364" s="11" customFormat="1">
      <c r="B364" s="221"/>
      <c r="C364" s="222"/>
      <c r="D364" s="218" t="s">
        <v>144</v>
      </c>
      <c r="E364" s="223" t="s">
        <v>1</v>
      </c>
      <c r="F364" s="224" t="s">
        <v>1695</v>
      </c>
      <c r="G364" s="222"/>
      <c r="H364" s="223" t="s">
        <v>1</v>
      </c>
      <c r="I364" s="225"/>
      <c r="J364" s="222"/>
      <c r="K364" s="222"/>
      <c r="L364" s="226"/>
      <c r="M364" s="227"/>
      <c r="N364" s="228"/>
      <c r="O364" s="228"/>
      <c r="P364" s="228"/>
      <c r="Q364" s="228"/>
      <c r="R364" s="228"/>
      <c r="S364" s="228"/>
      <c r="T364" s="229"/>
      <c r="AT364" s="230" t="s">
        <v>144</v>
      </c>
      <c r="AU364" s="230" t="s">
        <v>81</v>
      </c>
      <c r="AV364" s="11" t="s">
        <v>79</v>
      </c>
      <c r="AW364" s="11" t="s">
        <v>33</v>
      </c>
      <c r="AX364" s="11" t="s">
        <v>72</v>
      </c>
      <c r="AY364" s="230" t="s">
        <v>133</v>
      </c>
    </row>
    <row r="365" s="12" customFormat="1">
      <c r="B365" s="231"/>
      <c r="C365" s="232"/>
      <c r="D365" s="218" t="s">
        <v>144</v>
      </c>
      <c r="E365" s="233" t="s">
        <v>1</v>
      </c>
      <c r="F365" s="234" t="s">
        <v>1696</v>
      </c>
      <c r="G365" s="232"/>
      <c r="H365" s="235">
        <v>5.0640000000000001</v>
      </c>
      <c r="I365" s="236"/>
      <c r="J365" s="232"/>
      <c r="K365" s="232"/>
      <c r="L365" s="237"/>
      <c r="M365" s="238"/>
      <c r="N365" s="239"/>
      <c r="O365" s="239"/>
      <c r="P365" s="239"/>
      <c r="Q365" s="239"/>
      <c r="R365" s="239"/>
      <c r="S365" s="239"/>
      <c r="T365" s="240"/>
      <c r="AT365" s="241" t="s">
        <v>144</v>
      </c>
      <c r="AU365" s="241" t="s">
        <v>81</v>
      </c>
      <c r="AV365" s="12" t="s">
        <v>81</v>
      </c>
      <c r="AW365" s="12" t="s">
        <v>33</v>
      </c>
      <c r="AX365" s="12" t="s">
        <v>79</v>
      </c>
      <c r="AY365" s="241" t="s">
        <v>133</v>
      </c>
    </row>
    <row r="366" s="1" customFormat="1" ht="16.5" customHeight="1">
      <c r="B366" s="37"/>
      <c r="C366" s="253" t="s">
        <v>547</v>
      </c>
      <c r="D366" s="253" t="s">
        <v>499</v>
      </c>
      <c r="E366" s="254" t="s">
        <v>1697</v>
      </c>
      <c r="F366" s="255" t="s">
        <v>1698</v>
      </c>
      <c r="G366" s="256" t="s">
        <v>138</v>
      </c>
      <c r="H366" s="257">
        <v>1.728</v>
      </c>
      <c r="I366" s="258"/>
      <c r="J366" s="259">
        <f>ROUND(I366*H366,2)</f>
        <v>0</v>
      </c>
      <c r="K366" s="255" t="s">
        <v>139</v>
      </c>
      <c r="L366" s="260"/>
      <c r="M366" s="261" t="s">
        <v>1</v>
      </c>
      <c r="N366" s="262" t="s">
        <v>43</v>
      </c>
      <c r="O366" s="78"/>
      <c r="P366" s="215">
        <f>O366*H366</f>
        <v>0</v>
      </c>
      <c r="Q366" s="215">
        <v>0.16900000000000001</v>
      </c>
      <c r="R366" s="215">
        <f>Q366*H366</f>
        <v>0.29203200000000001</v>
      </c>
      <c r="S366" s="215">
        <v>0</v>
      </c>
      <c r="T366" s="216">
        <f>S366*H366</f>
        <v>0</v>
      </c>
      <c r="AR366" s="16" t="s">
        <v>188</v>
      </c>
      <c r="AT366" s="16" t="s">
        <v>499</v>
      </c>
      <c r="AU366" s="16" t="s">
        <v>81</v>
      </c>
      <c r="AY366" s="16" t="s">
        <v>133</v>
      </c>
      <c r="BE366" s="217">
        <f>IF(N366="základní",J366,0)</f>
        <v>0</v>
      </c>
      <c r="BF366" s="217">
        <f>IF(N366="snížená",J366,0)</f>
        <v>0</v>
      </c>
      <c r="BG366" s="217">
        <f>IF(N366="zákl. přenesená",J366,0)</f>
        <v>0</v>
      </c>
      <c r="BH366" s="217">
        <f>IF(N366="sníž. přenesená",J366,0)</f>
        <v>0</v>
      </c>
      <c r="BI366" s="217">
        <f>IF(N366="nulová",J366,0)</f>
        <v>0</v>
      </c>
      <c r="BJ366" s="16" t="s">
        <v>79</v>
      </c>
      <c r="BK366" s="217">
        <f>ROUND(I366*H366,2)</f>
        <v>0</v>
      </c>
      <c r="BL366" s="16" t="s">
        <v>140</v>
      </c>
      <c r="BM366" s="16" t="s">
        <v>1699</v>
      </c>
    </row>
    <row r="367" s="1" customFormat="1">
      <c r="B367" s="37"/>
      <c r="C367" s="38"/>
      <c r="D367" s="218" t="s">
        <v>142</v>
      </c>
      <c r="E367" s="38"/>
      <c r="F367" s="219" t="s">
        <v>1700</v>
      </c>
      <c r="G367" s="38"/>
      <c r="H367" s="38"/>
      <c r="I367" s="131"/>
      <c r="J367" s="38"/>
      <c r="K367" s="38"/>
      <c r="L367" s="42"/>
      <c r="M367" s="220"/>
      <c r="N367" s="78"/>
      <c r="O367" s="78"/>
      <c r="P367" s="78"/>
      <c r="Q367" s="78"/>
      <c r="R367" s="78"/>
      <c r="S367" s="78"/>
      <c r="T367" s="79"/>
      <c r="AT367" s="16" t="s">
        <v>142</v>
      </c>
      <c r="AU367" s="16" t="s">
        <v>81</v>
      </c>
    </row>
    <row r="368" s="11" customFormat="1">
      <c r="B368" s="221"/>
      <c r="C368" s="222"/>
      <c r="D368" s="218" t="s">
        <v>144</v>
      </c>
      <c r="E368" s="223" t="s">
        <v>1</v>
      </c>
      <c r="F368" s="224" t="s">
        <v>1701</v>
      </c>
      <c r="G368" s="222"/>
      <c r="H368" s="223" t="s">
        <v>1</v>
      </c>
      <c r="I368" s="225"/>
      <c r="J368" s="222"/>
      <c r="K368" s="222"/>
      <c r="L368" s="226"/>
      <c r="M368" s="227"/>
      <c r="N368" s="228"/>
      <c r="O368" s="228"/>
      <c r="P368" s="228"/>
      <c r="Q368" s="228"/>
      <c r="R368" s="228"/>
      <c r="S368" s="228"/>
      <c r="T368" s="229"/>
      <c r="AT368" s="230" t="s">
        <v>144</v>
      </c>
      <c r="AU368" s="230" t="s">
        <v>81</v>
      </c>
      <c r="AV368" s="11" t="s">
        <v>79</v>
      </c>
      <c r="AW368" s="11" t="s">
        <v>33</v>
      </c>
      <c r="AX368" s="11" t="s">
        <v>72</v>
      </c>
      <c r="AY368" s="230" t="s">
        <v>133</v>
      </c>
    </row>
    <row r="369" s="12" customFormat="1">
      <c r="B369" s="231"/>
      <c r="C369" s="232"/>
      <c r="D369" s="218" t="s">
        <v>144</v>
      </c>
      <c r="E369" s="233" t="s">
        <v>1</v>
      </c>
      <c r="F369" s="234" t="s">
        <v>1702</v>
      </c>
      <c r="G369" s="232"/>
      <c r="H369" s="235">
        <v>1.728</v>
      </c>
      <c r="I369" s="236"/>
      <c r="J369" s="232"/>
      <c r="K369" s="232"/>
      <c r="L369" s="237"/>
      <c r="M369" s="238"/>
      <c r="N369" s="239"/>
      <c r="O369" s="239"/>
      <c r="P369" s="239"/>
      <c r="Q369" s="239"/>
      <c r="R369" s="239"/>
      <c r="S369" s="239"/>
      <c r="T369" s="240"/>
      <c r="AT369" s="241" t="s">
        <v>144</v>
      </c>
      <c r="AU369" s="241" t="s">
        <v>81</v>
      </c>
      <c r="AV369" s="12" t="s">
        <v>81</v>
      </c>
      <c r="AW369" s="12" t="s">
        <v>33</v>
      </c>
      <c r="AX369" s="12" t="s">
        <v>79</v>
      </c>
      <c r="AY369" s="241" t="s">
        <v>133</v>
      </c>
    </row>
    <row r="370" s="1" customFormat="1" ht="16.5" customHeight="1">
      <c r="B370" s="37"/>
      <c r="C370" s="206" t="s">
        <v>553</v>
      </c>
      <c r="D370" s="206" t="s">
        <v>135</v>
      </c>
      <c r="E370" s="207" t="s">
        <v>1703</v>
      </c>
      <c r="F370" s="208" t="s">
        <v>1704</v>
      </c>
      <c r="G370" s="209" t="s">
        <v>138</v>
      </c>
      <c r="H370" s="210">
        <v>22.640000000000001</v>
      </c>
      <c r="I370" s="211"/>
      <c r="J370" s="212">
        <f>ROUND(I370*H370,2)</f>
        <v>0</v>
      </c>
      <c r="K370" s="208" t="s">
        <v>1</v>
      </c>
      <c r="L370" s="42"/>
      <c r="M370" s="213" t="s">
        <v>1</v>
      </c>
      <c r="N370" s="214" t="s">
        <v>43</v>
      </c>
      <c r="O370" s="78"/>
      <c r="P370" s="215">
        <f>O370*H370</f>
        <v>0</v>
      </c>
      <c r="Q370" s="215">
        <v>0.60023000000000004</v>
      </c>
      <c r="R370" s="215">
        <f>Q370*H370</f>
        <v>13.589207200000001</v>
      </c>
      <c r="S370" s="215">
        <v>0</v>
      </c>
      <c r="T370" s="216">
        <f>S370*H370</f>
        <v>0</v>
      </c>
      <c r="AR370" s="16" t="s">
        <v>140</v>
      </c>
      <c r="AT370" s="16" t="s">
        <v>135</v>
      </c>
      <c r="AU370" s="16" t="s">
        <v>81</v>
      </c>
      <c r="AY370" s="16" t="s">
        <v>133</v>
      </c>
      <c r="BE370" s="217">
        <f>IF(N370="základní",J370,0)</f>
        <v>0</v>
      </c>
      <c r="BF370" s="217">
        <f>IF(N370="snížená",J370,0)</f>
        <v>0</v>
      </c>
      <c r="BG370" s="217">
        <f>IF(N370="zákl. přenesená",J370,0)</f>
        <v>0</v>
      </c>
      <c r="BH370" s="217">
        <f>IF(N370="sníž. přenesená",J370,0)</f>
        <v>0</v>
      </c>
      <c r="BI370" s="217">
        <f>IF(N370="nulová",J370,0)</f>
        <v>0</v>
      </c>
      <c r="BJ370" s="16" t="s">
        <v>79</v>
      </c>
      <c r="BK370" s="217">
        <f>ROUND(I370*H370,2)</f>
        <v>0</v>
      </c>
      <c r="BL370" s="16" t="s">
        <v>140</v>
      </c>
      <c r="BM370" s="16" t="s">
        <v>1705</v>
      </c>
    </row>
    <row r="371" s="1" customFormat="1">
      <c r="B371" s="37"/>
      <c r="C371" s="38"/>
      <c r="D371" s="218" t="s">
        <v>142</v>
      </c>
      <c r="E371" s="38"/>
      <c r="F371" s="219" t="s">
        <v>1704</v>
      </c>
      <c r="G371" s="38"/>
      <c r="H371" s="38"/>
      <c r="I371" s="131"/>
      <c r="J371" s="38"/>
      <c r="K371" s="38"/>
      <c r="L371" s="42"/>
      <c r="M371" s="220"/>
      <c r="N371" s="78"/>
      <c r="O371" s="78"/>
      <c r="P371" s="78"/>
      <c r="Q371" s="78"/>
      <c r="R371" s="78"/>
      <c r="S371" s="78"/>
      <c r="T371" s="79"/>
      <c r="AT371" s="16" t="s">
        <v>142</v>
      </c>
      <c r="AU371" s="16" t="s">
        <v>81</v>
      </c>
    </row>
    <row r="372" s="12" customFormat="1">
      <c r="B372" s="231"/>
      <c r="C372" s="232"/>
      <c r="D372" s="218" t="s">
        <v>144</v>
      </c>
      <c r="E372" s="233" t="s">
        <v>1</v>
      </c>
      <c r="F372" s="234" t="s">
        <v>1566</v>
      </c>
      <c r="G372" s="232"/>
      <c r="H372" s="235">
        <v>16.879999999999999</v>
      </c>
      <c r="I372" s="236"/>
      <c r="J372" s="232"/>
      <c r="K372" s="232"/>
      <c r="L372" s="237"/>
      <c r="M372" s="238"/>
      <c r="N372" s="239"/>
      <c r="O372" s="239"/>
      <c r="P372" s="239"/>
      <c r="Q372" s="239"/>
      <c r="R372" s="239"/>
      <c r="S372" s="239"/>
      <c r="T372" s="240"/>
      <c r="AT372" s="241" t="s">
        <v>144</v>
      </c>
      <c r="AU372" s="241" t="s">
        <v>81</v>
      </c>
      <c r="AV372" s="12" t="s">
        <v>81</v>
      </c>
      <c r="AW372" s="12" t="s">
        <v>33</v>
      </c>
      <c r="AX372" s="12" t="s">
        <v>72</v>
      </c>
      <c r="AY372" s="241" t="s">
        <v>133</v>
      </c>
    </row>
    <row r="373" s="12" customFormat="1">
      <c r="B373" s="231"/>
      <c r="C373" s="232"/>
      <c r="D373" s="218" t="s">
        <v>144</v>
      </c>
      <c r="E373" s="233" t="s">
        <v>1</v>
      </c>
      <c r="F373" s="234" t="s">
        <v>1560</v>
      </c>
      <c r="G373" s="232"/>
      <c r="H373" s="235">
        <v>5.7599999999999998</v>
      </c>
      <c r="I373" s="236"/>
      <c r="J373" s="232"/>
      <c r="K373" s="232"/>
      <c r="L373" s="237"/>
      <c r="M373" s="238"/>
      <c r="N373" s="239"/>
      <c r="O373" s="239"/>
      <c r="P373" s="239"/>
      <c r="Q373" s="239"/>
      <c r="R373" s="239"/>
      <c r="S373" s="239"/>
      <c r="T373" s="240"/>
      <c r="AT373" s="241" t="s">
        <v>144</v>
      </c>
      <c r="AU373" s="241" t="s">
        <v>81</v>
      </c>
      <c r="AV373" s="12" t="s">
        <v>81</v>
      </c>
      <c r="AW373" s="12" t="s">
        <v>33</v>
      </c>
      <c r="AX373" s="12" t="s">
        <v>72</v>
      </c>
      <c r="AY373" s="241" t="s">
        <v>133</v>
      </c>
    </row>
    <row r="374" s="13" customFormat="1">
      <c r="B374" s="242"/>
      <c r="C374" s="243"/>
      <c r="D374" s="218" t="s">
        <v>144</v>
      </c>
      <c r="E374" s="244" t="s">
        <v>1</v>
      </c>
      <c r="F374" s="245" t="s">
        <v>149</v>
      </c>
      <c r="G374" s="243"/>
      <c r="H374" s="246">
        <v>22.640000000000001</v>
      </c>
      <c r="I374" s="247"/>
      <c r="J374" s="243"/>
      <c r="K374" s="243"/>
      <c r="L374" s="248"/>
      <c r="M374" s="249"/>
      <c r="N374" s="250"/>
      <c r="O374" s="250"/>
      <c r="P374" s="250"/>
      <c r="Q374" s="250"/>
      <c r="R374" s="250"/>
      <c r="S374" s="250"/>
      <c r="T374" s="251"/>
      <c r="AT374" s="252" t="s">
        <v>144</v>
      </c>
      <c r="AU374" s="252" t="s">
        <v>81</v>
      </c>
      <c r="AV374" s="13" t="s">
        <v>140</v>
      </c>
      <c r="AW374" s="13" t="s">
        <v>33</v>
      </c>
      <c r="AX374" s="13" t="s">
        <v>79</v>
      </c>
      <c r="AY374" s="252" t="s">
        <v>133</v>
      </c>
    </row>
    <row r="375" s="10" customFormat="1" ht="22.8" customHeight="1">
      <c r="B375" s="190"/>
      <c r="C375" s="191"/>
      <c r="D375" s="192" t="s">
        <v>71</v>
      </c>
      <c r="E375" s="204" t="s">
        <v>188</v>
      </c>
      <c r="F375" s="204" t="s">
        <v>632</v>
      </c>
      <c r="G375" s="191"/>
      <c r="H375" s="191"/>
      <c r="I375" s="194"/>
      <c r="J375" s="205">
        <f>BK375</f>
        <v>0</v>
      </c>
      <c r="K375" s="191"/>
      <c r="L375" s="196"/>
      <c r="M375" s="197"/>
      <c r="N375" s="198"/>
      <c r="O375" s="198"/>
      <c r="P375" s="199">
        <f>SUM(P376:P411)</f>
        <v>0</v>
      </c>
      <c r="Q375" s="198"/>
      <c r="R375" s="199">
        <f>SUM(R376:R411)</f>
        <v>3.29765</v>
      </c>
      <c r="S375" s="198"/>
      <c r="T375" s="200">
        <f>SUM(T376:T411)</f>
        <v>0</v>
      </c>
      <c r="AR375" s="201" t="s">
        <v>79</v>
      </c>
      <c r="AT375" s="202" t="s">
        <v>71</v>
      </c>
      <c r="AU375" s="202" t="s">
        <v>79</v>
      </c>
      <c r="AY375" s="201" t="s">
        <v>133</v>
      </c>
      <c r="BK375" s="203">
        <f>SUM(BK376:BK411)</f>
        <v>0</v>
      </c>
    </row>
    <row r="376" s="1" customFormat="1" ht="16.5" customHeight="1">
      <c r="B376" s="37"/>
      <c r="C376" s="206" t="s">
        <v>561</v>
      </c>
      <c r="D376" s="206" t="s">
        <v>135</v>
      </c>
      <c r="E376" s="207" t="s">
        <v>1706</v>
      </c>
      <c r="F376" s="208" t="s">
        <v>1707</v>
      </c>
      <c r="G376" s="209" t="s">
        <v>636</v>
      </c>
      <c r="H376" s="210">
        <v>114</v>
      </c>
      <c r="I376" s="211"/>
      <c r="J376" s="212">
        <f>ROUND(I376*H376,2)</f>
        <v>0</v>
      </c>
      <c r="K376" s="208" t="s">
        <v>139</v>
      </c>
      <c r="L376" s="42"/>
      <c r="M376" s="213" t="s">
        <v>1</v>
      </c>
      <c r="N376" s="214" t="s">
        <v>43</v>
      </c>
      <c r="O376" s="78"/>
      <c r="P376" s="215">
        <f>O376*H376</f>
        <v>0</v>
      </c>
      <c r="Q376" s="215">
        <v>6.9999999999999994E-05</v>
      </c>
      <c r="R376" s="215">
        <f>Q376*H376</f>
        <v>0.0079799999999999992</v>
      </c>
      <c r="S376" s="215">
        <v>0</v>
      </c>
      <c r="T376" s="216">
        <f>S376*H376</f>
        <v>0</v>
      </c>
      <c r="AR376" s="16" t="s">
        <v>140</v>
      </c>
      <c r="AT376" s="16" t="s">
        <v>135</v>
      </c>
      <c r="AU376" s="16" t="s">
        <v>81</v>
      </c>
      <c r="AY376" s="16" t="s">
        <v>133</v>
      </c>
      <c r="BE376" s="217">
        <f>IF(N376="základní",J376,0)</f>
        <v>0</v>
      </c>
      <c r="BF376" s="217">
        <f>IF(N376="snížená",J376,0)</f>
        <v>0</v>
      </c>
      <c r="BG376" s="217">
        <f>IF(N376="zákl. přenesená",J376,0)</f>
        <v>0</v>
      </c>
      <c r="BH376" s="217">
        <f>IF(N376="sníž. přenesená",J376,0)</f>
        <v>0</v>
      </c>
      <c r="BI376" s="217">
        <f>IF(N376="nulová",J376,0)</f>
        <v>0</v>
      </c>
      <c r="BJ376" s="16" t="s">
        <v>79</v>
      </c>
      <c r="BK376" s="217">
        <f>ROUND(I376*H376,2)</f>
        <v>0</v>
      </c>
      <c r="BL376" s="16" t="s">
        <v>140</v>
      </c>
      <c r="BM376" s="16" t="s">
        <v>1708</v>
      </c>
    </row>
    <row r="377" s="1" customFormat="1" ht="16.5" customHeight="1">
      <c r="B377" s="37"/>
      <c r="C377" s="253" t="s">
        <v>572</v>
      </c>
      <c r="D377" s="253" t="s">
        <v>499</v>
      </c>
      <c r="E377" s="254" t="s">
        <v>1709</v>
      </c>
      <c r="F377" s="255" t="s">
        <v>1710</v>
      </c>
      <c r="G377" s="256" t="s">
        <v>636</v>
      </c>
      <c r="H377" s="257">
        <v>57</v>
      </c>
      <c r="I377" s="258"/>
      <c r="J377" s="259">
        <f>ROUND(I377*H377,2)</f>
        <v>0</v>
      </c>
      <c r="K377" s="255" t="s">
        <v>1</v>
      </c>
      <c r="L377" s="260"/>
      <c r="M377" s="261" t="s">
        <v>1</v>
      </c>
      <c r="N377" s="262" t="s">
        <v>43</v>
      </c>
      <c r="O377" s="78"/>
      <c r="P377" s="215">
        <f>O377*H377</f>
        <v>0</v>
      </c>
      <c r="Q377" s="215">
        <v>0.01</v>
      </c>
      <c r="R377" s="215">
        <f>Q377*H377</f>
        <v>0.57000000000000006</v>
      </c>
      <c r="S377" s="215">
        <v>0</v>
      </c>
      <c r="T377" s="216">
        <f>S377*H377</f>
        <v>0</v>
      </c>
      <c r="AR377" s="16" t="s">
        <v>188</v>
      </c>
      <c r="AT377" s="16" t="s">
        <v>499</v>
      </c>
      <c r="AU377" s="16" t="s">
        <v>81</v>
      </c>
      <c r="AY377" s="16" t="s">
        <v>133</v>
      </c>
      <c r="BE377" s="217">
        <f>IF(N377="základní",J377,0)</f>
        <v>0</v>
      </c>
      <c r="BF377" s="217">
        <f>IF(N377="snížená",J377,0)</f>
        <v>0</v>
      </c>
      <c r="BG377" s="217">
        <f>IF(N377="zákl. přenesená",J377,0)</f>
        <v>0</v>
      </c>
      <c r="BH377" s="217">
        <f>IF(N377="sníž. přenesená",J377,0)</f>
        <v>0</v>
      </c>
      <c r="BI377" s="217">
        <f>IF(N377="nulová",J377,0)</f>
        <v>0</v>
      </c>
      <c r="BJ377" s="16" t="s">
        <v>79</v>
      </c>
      <c r="BK377" s="217">
        <f>ROUND(I377*H377,2)</f>
        <v>0</v>
      </c>
      <c r="BL377" s="16" t="s">
        <v>140</v>
      </c>
      <c r="BM377" s="16" t="s">
        <v>1711</v>
      </c>
    </row>
    <row r="378" s="1" customFormat="1" ht="16.5" customHeight="1">
      <c r="B378" s="37"/>
      <c r="C378" s="253" t="s">
        <v>578</v>
      </c>
      <c r="D378" s="253" t="s">
        <v>499</v>
      </c>
      <c r="E378" s="254" t="s">
        <v>1712</v>
      </c>
      <c r="F378" s="255" t="s">
        <v>1713</v>
      </c>
      <c r="G378" s="256" t="s">
        <v>636</v>
      </c>
      <c r="H378" s="257">
        <v>57</v>
      </c>
      <c r="I378" s="258"/>
      <c r="J378" s="259">
        <f>ROUND(I378*H378,2)</f>
        <v>0</v>
      </c>
      <c r="K378" s="255" t="s">
        <v>139</v>
      </c>
      <c r="L378" s="260"/>
      <c r="M378" s="261" t="s">
        <v>1</v>
      </c>
      <c r="N378" s="262" t="s">
        <v>43</v>
      </c>
      <c r="O378" s="78"/>
      <c r="P378" s="215">
        <f>O378*H378</f>
        <v>0</v>
      </c>
      <c r="Q378" s="215">
        <v>0.0014</v>
      </c>
      <c r="R378" s="215">
        <f>Q378*H378</f>
        <v>0.079799999999999996</v>
      </c>
      <c r="S378" s="215">
        <v>0</v>
      </c>
      <c r="T378" s="216">
        <f>S378*H378</f>
        <v>0</v>
      </c>
      <c r="AR378" s="16" t="s">
        <v>188</v>
      </c>
      <c r="AT378" s="16" t="s">
        <v>499</v>
      </c>
      <c r="AU378" s="16" t="s">
        <v>81</v>
      </c>
      <c r="AY378" s="16" t="s">
        <v>133</v>
      </c>
      <c r="BE378" s="217">
        <f>IF(N378="základní",J378,0)</f>
        <v>0</v>
      </c>
      <c r="BF378" s="217">
        <f>IF(N378="snížená",J378,0)</f>
        <v>0</v>
      </c>
      <c r="BG378" s="217">
        <f>IF(N378="zákl. přenesená",J378,0)</f>
        <v>0</v>
      </c>
      <c r="BH378" s="217">
        <f>IF(N378="sníž. přenesená",J378,0)</f>
        <v>0</v>
      </c>
      <c r="BI378" s="217">
        <f>IF(N378="nulová",J378,0)</f>
        <v>0</v>
      </c>
      <c r="BJ378" s="16" t="s">
        <v>79</v>
      </c>
      <c r="BK378" s="217">
        <f>ROUND(I378*H378,2)</f>
        <v>0</v>
      </c>
      <c r="BL378" s="16" t="s">
        <v>140</v>
      </c>
      <c r="BM378" s="16" t="s">
        <v>1714</v>
      </c>
    </row>
    <row r="379" s="1" customFormat="1">
      <c r="B379" s="37"/>
      <c r="C379" s="38"/>
      <c r="D379" s="218" t="s">
        <v>142</v>
      </c>
      <c r="E379" s="38"/>
      <c r="F379" s="219" t="s">
        <v>1715</v>
      </c>
      <c r="G379" s="38"/>
      <c r="H379" s="38"/>
      <c r="I379" s="131"/>
      <c r="J379" s="38"/>
      <c r="K379" s="38"/>
      <c r="L379" s="42"/>
      <c r="M379" s="220"/>
      <c r="N379" s="78"/>
      <c r="O379" s="78"/>
      <c r="P379" s="78"/>
      <c r="Q379" s="78"/>
      <c r="R379" s="78"/>
      <c r="S379" s="78"/>
      <c r="T379" s="79"/>
      <c r="AT379" s="16" t="s">
        <v>142</v>
      </c>
      <c r="AU379" s="16" t="s">
        <v>81</v>
      </c>
    </row>
    <row r="380" s="1" customFormat="1" ht="16.5" customHeight="1">
      <c r="B380" s="37"/>
      <c r="C380" s="206" t="s">
        <v>584</v>
      </c>
      <c r="D380" s="206" t="s">
        <v>135</v>
      </c>
      <c r="E380" s="207" t="s">
        <v>1716</v>
      </c>
      <c r="F380" s="208" t="s">
        <v>1717</v>
      </c>
      <c r="G380" s="209" t="s">
        <v>636</v>
      </c>
      <c r="H380" s="210">
        <v>6</v>
      </c>
      <c r="I380" s="211"/>
      <c r="J380" s="212">
        <f>ROUND(I380*H380,2)</f>
        <v>0</v>
      </c>
      <c r="K380" s="208" t="s">
        <v>139</v>
      </c>
      <c r="L380" s="42"/>
      <c r="M380" s="213" t="s">
        <v>1</v>
      </c>
      <c r="N380" s="214" t="s">
        <v>43</v>
      </c>
      <c r="O380" s="78"/>
      <c r="P380" s="215">
        <f>O380*H380</f>
        <v>0</v>
      </c>
      <c r="Q380" s="215">
        <v>6.9999999999999994E-05</v>
      </c>
      <c r="R380" s="215">
        <f>Q380*H380</f>
        <v>0.00041999999999999996</v>
      </c>
      <c r="S380" s="215">
        <v>0</v>
      </c>
      <c r="T380" s="216">
        <f>S380*H380</f>
        <v>0</v>
      </c>
      <c r="AR380" s="16" t="s">
        <v>140</v>
      </c>
      <c r="AT380" s="16" t="s">
        <v>135</v>
      </c>
      <c r="AU380" s="16" t="s">
        <v>81</v>
      </c>
      <c r="AY380" s="16" t="s">
        <v>133</v>
      </c>
      <c r="BE380" s="217">
        <f>IF(N380="základní",J380,0)</f>
        <v>0</v>
      </c>
      <c r="BF380" s="217">
        <f>IF(N380="snížená",J380,0)</f>
        <v>0</v>
      </c>
      <c r="BG380" s="217">
        <f>IF(N380="zákl. přenesená",J380,0)</f>
        <v>0</v>
      </c>
      <c r="BH380" s="217">
        <f>IF(N380="sníž. přenesená",J380,0)</f>
        <v>0</v>
      </c>
      <c r="BI380" s="217">
        <f>IF(N380="nulová",J380,0)</f>
        <v>0</v>
      </c>
      <c r="BJ380" s="16" t="s">
        <v>79</v>
      </c>
      <c r="BK380" s="217">
        <f>ROUND(I380*H380,2)</f>
        <v>0</v>
      </c>
      <c r="BL380" s="16" t="s">
        <v>140</v>
      </c>
      <c r="BM380" s="16" t="s">
        <v>1718</v>
      </c>
    </row>
    <row r="381" s="1" customFormat="1" ht="16.5" customHeight="1">
      <c r="B381" s="37"/>
      <c r="C381" s="253" t="s">
        <v>590</v>
      </c>
      <c r="D381" s="253" t="s">
        <v>499</v>
      </c>
      <c r="E381" s="254" t="s">
        <v>1719</v>
      </c>
      <c r="F381" s="255" t="s">
        <v>1720</v>
      </c>
      <c r="G381" s="256" t="s">
        <v>636</v>
      </c>
      <c r="H381" s="257">
        <v>3</v>
      </c>
      <c r="I381" s="258"/>
      <c r="J381" s="259">
        <f>ROUND(I381*H381,2)</f>
        <v>0</v>
      </c>
      <c r="K381" s="255" t="s">
        <v>139</v>
      </c>
      <c r="L381" s="260"/>
      <c r="M381" s="261" t="s">
        <v>1</v>
      </c>
      <c r="N381" s="262" t="s">
        <v>43</v>
      </c>
      <c r="O381" s="78"/>
      <c r="P381" s="215">
        <f>O381*H381</f>
        <v>0</v>
      </c>
      <c r="Q381" s="215">
        <v>0.01</v>
      </c>
      <c r="R381" s="215">
        <f>Q381*H381</f>
        <v>0.029999999999999999</v>
      </c>
      <c r="S381" s="215">
        <v>0</v>
      </c>
      <c r="T381" s="216">
        <f>S381*H381</f>
        <v>0</v>
      </c>
      <c r="AR381" s="16" t="s">
        <v>188</v>
      </c>
      <c r="AT381" s="16" t="s">
        <v>499</v>
      </c>
      <c r="AU381" s="16" t="s">
        <v>81</v>
      </c>
      <c r="AY381" s="16" t="s">
        <v>133</v>
      </c>
      <c r="BE381" s="217">
        <f>IF(N381="základní",J381,0)</f>
        <v>0</v>
      </c>
      <c r="BF381" s="217">
        <f>IF(N381="snížená",J381,0)</f>
        <v>0</v>
      </c>
      <c r="BG381" s="217">
        <f>IF(N381="zákl. přenesená",J381,0)</f>
        <v>0</v>
      </c>
      <c r="BH381" s="217">
        <f>IF(N381="sníž. přenesená",J381,0)</f>
        <v>0</v>
      </c>
      <c r="BI381" s="217">
        <f>IF(N381="nulová",J381,0)</f>
        <v>0</v>
      </c>
      <c r="BJ381" s="16" t="s">
        <v>79</v>
      </c>
      <c r="BK381" s="217">
        <f>ROUND(I381*H381,2)</f>
        <v>0</v>
      </c>
      <c r="BL381" s="16" t="s">
        <v>140</v>
      </c>
      <c r="BM381" s="16" t="s">
        <v>1721</v>
      </c>
    </row>
    <row r="382" s="1" customFormat="1" ht="16.5" customHeight="1">
      <c r="B382" s="37"/>
      <c r="C382" s="253" t="s">
        <v>595</v>
      </c>
      <c r="D382" s="253" t="s">
        <v>499</v>
      </c>
      <c r="E382" s="254" t="s">
        <v>1722</v>
      </c>
      <c r="F382" s="255" t="s">
        <v>1723</v>
      </c>
      <c r="G382" s="256" t="s">
        <v>636</v>
      </c>
      <c r="H382" s="257">
        <v>3</v>
      </c>
      <c r="I382" s="258"/>
      <c r="J382" s="259">
        <f>ROUND(I382*H382,2)</f>
        <v>0</v>
      </c>
      <c r="K382" s="255" t="s">
        <v>139</v>
      </c>
      <c r="L382" s="260"/>
      <c r="M382" s="261" t="s">
        <v>1</v>
      </c>
      <c r="N382" s="262" t="s">
        <v>43</v>
      </c>
      <c r="O382" s="78"/>
      <c r="P382" s="215">
        <f>O382*H382</f>
        <v>0</v>
      </c>
      <c r="Q382" s="215">
        <v>0.0014</v>
      </c>
      <c r="R382" s="215">
        <f>Q382*H382</f>
        <v>0.0041999999999999997</v>
      </c>
      <c r="S382" s="215">
        <v>0</v>
      </c>
      <c r="T382" s="216">
        <f>S382*H382</f>
        <v>0</v>
      </c>
      <c r="AR382" s="16" t="s">
        <v>188</v>
      </c>
      <c r="AT382" s="16" t="s">
        <v>499</v>
      </c>
      <c r="AU382" s="16" t="s">
        <v>81</v>
      </c>
      <c r="AY382" s="16" t="s">
        <v>133</v>
      </c>
      <c r="BE382" s="217">
        <f>IF(N382="základní",J382,0)</f>
        <v>0</v>
      </c>
      <c r="BF382" s="217">
        <f>IF(N382="snížená",J382,0)</f>
        <v>0</v>
      </c>
      <c r="BG382" s="217">
        <f>IF(N382="zákl. přenesená",J382,0)</f>
        <v>0</v>
      </c>
      <c r="BH382" s="217">
        <f>IF(N382="sníž. přenesená",J382,0)</f>
        <v>0</v>
      </c>
      <c r="BI382" s="217">
        <f>IF(N382="nulová",J382,0)</f>
        <v>0</v>
      </c>
      <c r="BJ382" s="16" t="s">
        <v>79</v>
      </c>
      <c r="BK382" s="217">
        <f>ROUND(I382*H382,2)</f>
        <v>0</v>
      </c>
      <c r="BL382" s="16" t="s">
        <v>140</v>
      </c>
      <c r="BM382" s="16" t="s">
        <v>1724</v>
      </c>
    </row>
    <row r="383" s="1" customFormat="1">
      <c r="B383" s="37"/>
      <c r="C383" s="38"/>
      <c r="D383" s="218" t="s">
        <v>142</v>
      </c>
      <c r="E383" s="38"/>
      <c r="F383" s="219" t="s">
        <v>1725</v>
      </c>
      <c r="G383" s="38"/>
      <c r="H383" s="38"/>
      <c r="I383" s="131"/>
      <c r="J383" s="38"/>
      <c r="K383" s="38"/>
      <c r="L383" s="42"/>
      <c r="M383" s="220"/>
      <c r="N383" s="78"/>
      <c r="O383" s="78"/>
      <c r="P383" s="78"/>
      <c r="Q383" s="78"/>
      <c r="R383" s="78"/>
      <c r="S383" s="78"/>
      <c r="T383" s="79"/>
      <c r="AT383" s="16" t="s">
        <v>142</v>
      </c>
      <c r="AU383" s="16" t="s">
        <v>81</v>
      </c>
    </row>
    <row r="384" s="1" customFormat="1" ht="16.5" customHeight="1">
      <c r="B384" s="37"/>
      <c r="C384" s="206" t="s">
        <v>600</v>
      </c>
      <c r="D384" s="206" t="s">
        <v>135</v>
      </c>
      <c r="E384" s="207" t="s">
        <v>1726</v>
      </c>
      <c r="F384" s="208" t="s">
        <v>1727</v>
      </c>
      <c r="G384" s="209" t="s">
        <v>636</v>
      </c>
      <c r="H384" s="210">
        <v>85</v>
      </c>
      <c r="I384" s="211"/>
      <c r="J384" s="212">
        <f>ROUND(I384*H384,2)</f>
        <v>0</v>
      </c>
      <c r="K384" s="208" t="s">
        <v>139</v>
      </c>
      <c r="L384" s="42"/>
      <c r="M384" s="213" t="s">
        <v>1</v>
      </c>
      <c r="N384" s="214" t="s">
        <v>43</v>
      </c>
      <c r="O384" s="78"/>
      <c r="P384" s="215">
        <f>O384*H384</f>
        <v>0</v>
      </c>
      <c r="Q384" s="215">
        <v>0</v>
      </c>
      <c r="R384" s="215">
        <f>Q384*H384</f>
        <v>0</v>
      </c>
      <c r="S384" s="215">
        <v>0</v>
      </c>
      <c r="T384" s="216">
        <f>S384*H384</f>
        <v>0</v>
      </c>
      <c r="AR384" s="16" t="s">
        <v>140</v>
      </c>
      <c r="AT384" s="16" t="s">
        <v>135</v>
      </c>
      <c r="AU384" s="16" t="s">
        <v>81</v>
      </c>
      <c r="AY384" s="16" t="s">
        <v>133</v>
      </c>
      <c r="BE384" s="217">
        <f>IF(N384="základní",J384,0)</f>
        <v>0</v>
      </c>
      <c r="BF384" s="217">
        <f>IF(N384="snížená",J384,0)</f>
        <v>0</v>
      </c>
      <c r="BG384" s="217">
        <f>IF(N384="zákl. přenesená",J384,0)</f>
        <v>0</v>
      </c>
      <c r="BH384" s="217">
        <f>IF(N384="sníž. přenesená",J384,0)</f>
        <v>0</v>
      </c>
      <c r="BI384" s="217">
        <f>IF(N384="nulová",J384,0)</f>
        <v>0</v>
      </c>
      <c r="BJ384" s="16" t="s">
        <v>79</v>
      </c>
      <c r="BK384" s="217">
        <f>ROUND(I384*H384,2)</f>
        <v>0</v>
      </c>
      <c r="BL384" s="16" t="s">
        <v>140</v>
      </c>
      <c r="BM384" s="16" t="s">
        <v>1728</v>
      </c>
    </row>
    <row r="385" s="1" customFormat="1">
      <c r="B385" s="37"/>
      <c r="C385" s="38"/>
      <c r="D385" s="218" t="s">
        <v>142</v>
      </c>
      <c r="E385" s="38"/>
      <c r="F385" s="219" t="s">
        <v>1729</v>
      </c>
      <c r="G385" s="38"/>
      <c r="H385" s="38"/>
      <c r="I385" s="131"/>
      <c r="J385" s="38"/>
      <c r="K385" s="38"/>
      <c r="L385" s="42"/>
      <c r="M385" s="220"/>
      <c r="N385" s="78"/>
      <c r="O385" s="78"/>
      <c r="P385" s="78"/>
      <c r="Q385" s="78"/>
      <c r="R385" s="78"/>
      <c r="S385" s="78"/>
      <c r="T385" s="79"/>
      <c r="AT385" s="16" t="s">
        <v>142</v>
      </c>
      <c r="AU385" s="16" t="s">
        <v>81</v>
      </c>
    </row>
    <row r="386" s="1" customFormat="1" ht="16.5" customHeight="1">
      <c r="B386" s="37"/>
      <c r="C386" s="253" t="s">
        <v>623</v>
      </c>
      <c r="D386" s="253" t="s">
        <v>499</v>
      </c>
      <c r="E386" s="254" t="s">
        <v>1730</v>
      </c>
      <c r="F386" s="255" t="s">
        <v>1731</v>
      </c>
      <c r="G386" s="256" t="s">
        <v>636</v>
      </c>
      <c r="H386" s="257">
        <v>47</v>
      </c>
      <c r="I386" s="258"/>
      <c r="J386" s="259">
        <f>ROUND(I386*H386,2)</f>
        <v>0</v>
      </c>
      <c r="K386" s="255" t="s">
        <v>139</v>
      </c>
      <c r="L386" s="260"/>
      <c r="M386" s="261" t="s">
        <v>1</v>
      </c>
      <c r="N386" s="262" t="s">
        <v>43</v>
      </c>
      <c r="O386" s="78"/>
      <c r="P386" s="215">
        <f>O386*H386</f>
        <v>0</v>
      </c>
      <c r="Q386" s="215">
        <v>0.0038999999999999998</v>
      </c>
      <c r="R386" s="215">
        <f>Q386*H386</f>
        <v>0.18329999999999999</v>
      </c>
      <c r="S386" s="215">
        <v>0</v>
      </c>
      <c r="T386" s="216">
        <f>S386*H386</f>
        <v>0</v>
      </c>
      <c r="AR386" s="16" t="s">
        <v>188</v>
      </c>
      <c r="AT386" s="16" t="s">
        <v>499</v>
      </c>
      <c r="AU386" s="16" t="s">
        <v>81</v>
      </c>
      <c r="AY386" s="16" t="s">
        <v>133</v>
      </c>
      <c r="BE386" s="217">
        <f>IF(N386="základní",J386,0)</f>
        <v>0</v>
      </c>
      <c r="BF386" s="217">
        <f>IF(N386="snížená",J386,0)</f>
        <v>0</v>
      </c>
      <c r="BG386" s="217">
        <f>IF(N386="zákl. přenesená",J386,0)</f>
        <v>0</v>
      </c>
      <c r="BH386" s="217">
        <f>IF(N386="sníž. přenesená",J386,0)</f>
        <v>0</v>
      </c>
      <c r="BI386" s="217">
        <f>IF(N386="nulová",J386,0)</f>
        <v>0</v>
      </c>
      <c r="BJ386" s="16" t="s">
        <v>79</v>
      </c>
      <c r="BK386" s="217">
        <f>ROUND(I386*H386,2)</f>
        <v>0</v>
      </c>
      <c r="BL386" s="16" t="s">
        <v>140</v>
      </c>
      <c r="BM386" s="16" t="s">
        <v>1732</v>
      </c>
    </row>
    <row r="387" s="1" customFormat="1">
      <c r="B387" s="37"/>
      <c r="C387" s="38"/>
      <c r="D387" s="218" t="s">
        <v>142</v>
      </c>
      <c r="E387" s="38"/>
      <c r="F387" s="219" t="s">
        <v>1733</v>
      </c>
      <c r="G387" s="38"/>
      <c r="H387" s="38"/>
      <c r="I387" s="131"/>
      <c r="J387" s="38"/>
      <c r="K387" s="38"/>
      <c r="L387" s="42"/>
      <c r="M387" s="220"/>
      <c r="N387" s="78"/>
      <c r="O387" s="78"/>
      <c r="P387" s="78"/>
      <c r="Q387" s="78"/>
      <c r="R387" s="78"/>
      <c r="S387" s="78"/>
      <c r="T387" s="79"/>
      <c r="AT387" s="16" t="s">
        <v>142</v>
      </c>
      <c r="AU387" s="16" t="s">
        <v>81</v>
      </c>
    </row>
    <row r="388" s="1" customFormat="1" ht="16.5" customHeight="1">
      <c r="B388" s="37"/>
      <c r="C388" s="253" t="s">
        <v>627</v>
      </c>
      <c r="D388" s="253" t="s">
        <v>499</v>
      </c>
      <c r="E388" s="254" t="s">
        <v>1734</v>
      </c>
      <c r="F388" s="255" t="s">
        <v>1735</v>
      </c>
      <c r="G388" s="256" t="s">
        <v>636</v>
      </c>
      <c r="H388" s="257">
        <v>29</v>
      </c>
      <c r="I388" s="258"/>
      <c r="J388" s="259">
        <f>ROUND(I388*H388,2)</f>
        <v>0</v>
      </c>
      <c r="K388" s="255" t="s">
        <v>139</v>
      </c>
      <c r="L388" s="260"/>
      <c r="M388" s="261" t="s">
        <v>1</v>
      </c>
      <c r="N388" s="262" t="s">
        <v>43</v>
      </c>
      <c r="O388" s="78"/>
      <c r="P388" s="215">
        <f>O388*H388</f>
        <v>0</v>
      </c>
      <c r="Q388" s="215">
        <v>0.0038999999999999998</v>
      </c>
      <c r="R388" s="215">
        <f>Q388*H388</f>
        <v>0.11309999999999999</v>
      </c>
      <c r="S388" s="215">
        <v>0</v>
      </c>
      <c r="T388" s="216">
        <f>S388*H388</f>
        <v>0</v>
      </c>
      <c r="AR388" s="16" t="s">
        <v>188</v>
      </c>
      <c r="AT388" s="16" t="s">
        <v>499</v>
      </c>
      <c r="AU388" s="16" t="s">
        <v>81</v>
      </c>
      <c r="AY388" s="16" t="s">
        <v>133</v>
      </c>
      <c r="BE388" s="217">
        <f>IF(N388="základní",J388,0)</f>
        <v>0</v>
      </c>
      <c r="BF388" s="217">
        <f>IF(N388="snížená",J388,0)</f>
        <v>0</v>
      </c>
      <c r="BG388" s="217">
        <f>IF(N388="zákl. přenesená",J388,0)</f>
        <v>0</v>
      </c>
      <c r="BH388" s="217">
        <f>IF(N388="sníž. přenesená",J388,0)</f>
        <v>0</v>
      </c>
      <c r="BI388" s="217">
        <f>IF(N388="nulová",J388,0)</f>
        <v>0</v>
      </c>
      <c r="BJ388" s="16" t="s">
        <v>79</v>
      </c>
      <c r="BK388" s="217">
        <f>ROUND(I388*H388,2)</f>
        <v>0</v>
      </c>
      <c r="BL388" s="16" t="s">
        <v>140</v>
      </c>
      <c r="BM388" s="16" t="s">
        <v>1736</v>
      </c>
    </row>
    <row r="389" s="1" customFormat="1">
      <c r="B389" s="37"/>
      <c r="C389" s="38"/>
      <c r="D389" s="218" t="s">
        <v>142</v>
      </c>
      <c r="E389" s="38"/>
      <c r="F389" s="219" t="s">
        <v>1737</v>
      </c>
      <c r="G389" s="38"/>
      <c r="H389" s="38"/>
      <c r="I389" s="131"/>
      <c r="J389" s="38"/>
      <c r="K389" s="38"/>
      <c r="L389" s="42"/>
      <c r="M389" s="220"/>
      <c r="N389" s="78"/>
      <c r="O389" s="78"/>
      <c r="P389" s="78"/>
      <c r="Q389" s="78"/>
      <c r="R389" s="78"/>
      <c r="S389" s="78"/>
      <c r="T389" s="79"/>
      <c r="AT389" s="16" t="s">
        <v>142</v>
      </c>
      <c r="AU389" s="16" t="s">
        <v>81</v>
      </c>
    </row>
    <row r="390" s="1" customFormat="1" ht="16.5" customHeight="1">
      <c r="B390" s="37"/>
      <c r="C390" s="253" t="s">
        <v>633</v>
      </c>
      <c r="D390" s="253" t="s">
        <v>499</v>
      </c>
      <c r="E390" s="254" t="s">
        <v>1738</v>
      </c>
      <c r="F390" s="255" t="s">
        <v>1739</v>
      </c>
      <c r="G390" s="256" t="s">
        <v>636</v>
      </c>
      <c r="H390" s="257">
        <v>9</v>
      </c>
      <c r="I390" s="258"/>
      <c r="J390" s="259">
        <f>ROUND(I390*H390,2)</f>
        <v>0</v>
      </c>
      <c r="K390" s="255" t="s">
        <v>139</v>
      </c>
      <c r="L390" s="260"/>
      <c r="M390" s="261" t="s">
        <v>1</v>
      </c>
      <c r="N390" s="262" t="s">
        <v>43</v>
      </c>
      <c r="O390" s="78"/>
      <c r="P390" s="215">
        <f>O390*H390</f>
        <v>0</v>
      </c>
      <c r="Q390" s="215">
        <v>0.0038999999999999998</v>
      </c>
      <c r="R390" s="215">
        <f>Q390*H390</f>
        <v>0.035099999999999999</v>
      </c>
      <c r="S390" s="215">
        <v>0</v>
      </c>
      <c r="T390" s="216">
        <f>S390*H390</f>
        <v>0</v>
      </c>
      <c r="AR390" s="16" t="s">
        <v>188</v>
      </c>
      <c r="AT390" s="16" t="s">
        <v>499</v>
      </c>
      <c r="AU390" s="16" t="s">
        <v>81</v>
      </c>
      <c r="AY390" s="16" t="s">
        <v>133</v>
      </c>
      <c r="BE390" s="217">
        <f>IF(N390="základní",J390,0)</f>
        <v>0</v>
      </c>
      <c r="BF390" s="217">
        <f>IF(N390="snížená",J390,0)</f>
        <v>0</v>
      </c>
      <c r="BG390" s="217">
        <f>IF(N390="zákl. přenesená",J390,0)</f>
        <v>0</v>
      </c>
      <c r="BH390" s="217">
        <f>IF(N390="sníž. přenesená",J390,0)</f>
        <v>0</v>
      </c>
      <c r="BI390" s="217">
        <f>IF(N390="nulová",J390,0)</f>
        <v>0</v>
      </c>
      <c r="BJ390" s="16" t="s">
        <v>79</v>
      </c>
      <c r="BK390" s="217">
        <f>ROUND(I390*H390,2)</f>
        <v>0</v>
      </c>
      <c r="BL390" s="16" t="s">
        <v>140</v>
      </c>
      <c r="BM390" s="16" t="s">
        <v>1740</v>
      </c>
    </row>
    <row r="391" s="1" customFormat="1">
      <c r="B391" s="37"/>
      <c r="C391" s="38"/>
      <c r="D391" s="218" t="s">
        <v>142</v>
      </c>
      <c r="E391" s="38"/>
      <c r="F391" s="219" t="s">
        <v>1741</v>
      </c>
      <c r="G391" s="38"/>
      <c r="H391" s="38"/>
      <c r="I391" s="131"/>
      <c r="J391" s="38"/>
      <c r="K391" s="38"/>
      <c r="L391" s="42"/>
      <c r="M391" s="220"/>
      <c r="N391" s="78"/>
      <c r="O391" s="78"/>
      <c r="P391" s="78"/>
      <c r="Q391" s="78"/>
      <c r="R391" s="78"/>
      <c r="S391" s="78"/>
      <c r="T391" s="79"/>
      <c r="AT391" s="16" t="s">
        <v>142</v>
      </c>
      <c r="AU391" s="16" t="s">
        <v>81</v>
      </c>
    </row>
    <row r="392" s="1" customFormat="1" ht="16.5" customHeight="1">
      <c r="B392" s="37"/>
      <c r="C392" s="206" t="s">
        <v>639</v>
      </c>
      <c r="D392" s="206" t="s">
        <v>135</v>
      </c>
      <c r="E392" s="207" t="s">
        <v>1742</v>
      </c>
      <c r="F392" s="208" t="s">
        <v>1743</v>
      </c>
      <c r="G392" s="209" t="s">
        <v>636</v>
      </c>
      <c r="H392" s="210">
        <v>5</v>
      </c>
      <c r="I392" s="211"/>
      <c r="J392" s="212">
        <f>ROUND(I392*H392,2)</f>
        <v>0</v>
      </c>
      <c r="K392" s="208" t="s">
        <v>139</v>
      </c>
      <c r="L392" s="42"/>
      <c r="M392" s="213" t="s">
        <v>1</v>
      </c>
      <c r="N392" s="214" t="s">
        <v>43</v>
      </c>
      <c r="O392" s="78"/>
      <c r="P392" s="215">
        <f>O392*H392</f>
        <v>0</v>
      </c>
      <c r="Q392" s="215">
        <v>1.0000000000000001E-05</v>
      </c>
      <c r="R392" s="215">
        <f>Q392*H392</f>
        <v>5.0000000000000002E-05</v>
      </c>
      <c r="S392" s="215">
        <v>0</v>
      </c>
      <c r="T392" s="216">
        <f>S392*H392</f>
        <v>0</v>
      </c>
      <c r="AR392" s="16" t="s">
        <v>140</v>
      </c>
      <c r="AT392" s="16" t="s">
        <v>135</v>
      </c>
      <c r="AU392" s="16" t="s">
        <v>81</v>
      </c>
      <c r="AY392" s="16" t="s">
        <v>133</v>
      </c>
      <c r="BE392" s="217">
        <f>IF(N392="základní",J392,0)</f>
        <v>0</v>
      </c>
      <c r="BF392" s="217">
        <f>IF(N392="snížená",J392,0)</f>
        <v>0</v>
      </c>
      <c r="BG392" s="217">
        <f>IF(N392="zákl. přenesená",J392,0)</f>
        <v>0</v>
      </c>
      <c r="BH392" s="217">
        <f>IF(N392="sníž. přenesená",J392,0)</f>
        <v>0</v>
      </c>
      <c r="BI392" s="217">
        <f>IF(N392="nulová",J392,0)</f>
        <v>0</v>
      </c>
      <c r="BJ392" s="16" t="s">
        <v>79</v>
      </c>
      <c r="BK392" s="217">
        <f>ROUND(I392*H392,2)</f>
        <v>0</v>
      </c>
      <c r="BL392" s="16" t="s">
        <v>140</v>
      </c>
      <c r="BM392" s="16" t="s">
        <v>1744</v>
      </c>
    </row>
    <row r="393" s="1" customFormat="1">
      <c r="B393" s="37"/>
      <c r="C393" s="38"/>
      <c r="D393" s="218" t="s">
        <v>142</v>
      </c>
      <c r="E393" s="38"/>
      <c r="F393" s="219" t="s">
        <v>1745</v>
      </c>
      <c r="G393" s="38"/>
      <c r="H393" s="38"/>
      <c r="I393" s="131"/>
      <c r="J393" s="38"/>
      <c r="K393" s="38"/>
      <c r="L393" s="42"/>
      <c r="M393" s="220"/>
      <c r="N393" s="78"/>
      <c r="O393" s="78"/>
      <c r="P393" s="78"/>
      <c r="Q393" s="78"/>
      <c r="R393" s="78"/>
      <c r="S393" s="78"/>
      <c r="T393" s="79"/>
      <c r="AT393" s="16" t="s">
        <v>142</v>
      </c>
      <c r="AU393" s="16" t="s">
        <v>81</v>
      </c>
    </row>
    <row r="394" s="1" customFormat="1" ht="16.5" customHeight="1">
      <c r="B394" s="37"/>
      <c r="C394" s="253" t="s">
        <v>643</v>
      </c>
      <c r="D394" s="253" t="s">
        <v>499</v>
      </c>
      <c r="E394" s="254" t="s">
        <v>1746</v>
      </c>
      <c r="F394" s="255" t="s">
        <v>1747</v>
      </c>
      <c r="G394" s="256" t="s">
        <v>636</v>
      </c>
      <c r="H394" s="257">
        <v>1</v>
      </c>
      <c r="I394" s="258"/>
      <c r="J394" s="259">
        <f>ROUND(I394*H394,2)</f>
        <v>0</v>
      </c>
      <c r="K394" s="255" t="s">
        <v>139</v>
      </c>
      <c r="L394" s="260"/>
      <c r="M394" s="261" t="s">
        <v>1</v>
      </c>
      <c r="N394" s="262" t="s">
        <v>43</v>
      </c>
      <c r="O394" s="78"/>
      <c r="P394" s="215">
        <f>O394*H394</f>
        <v>0</v>
      </c>
      <c r="Q394" s="215">
        <v>0.0054999999999999997</v>
      </c>
      <c r="R394" s="215">
        <f>Q394*H394</f>
        <v>0.0054999999999999997</v>
      </c>
      <c r="S394" s="215">
        <v>0</v>
      </c>
      <c r="T394" s="216">
        <f>S394*H394</f>
        <v>0</v>
      </c>
      <c r="AR394" s="16" t="s">
        <v>188</v>
      </c>
      <c r="AT394" s="16" t="s">
        <v>499</v>
      </c>
      <c r="AU394" s="16" t="s">
        <v>81</v>
      </c>
      <c r="AY394" s="16" t="s">
        <v>133</v>
      </c>
      <c r="BE394" s="217">
        <f>IF(N394="základní",J394,0)</f>
        <v>0</v>
      </c>
      <c r="BF394" s="217">
        <f>IF(N394="snížená",J394,0)</f>
        <v>0</v>
      </c>
      <c r="BG394" s="217">
        <f>IF(N394="zákl. přenesená",J394,0)</f>
        <v>0</v>
      </c>
      <c r="BH394" s="217">
        <f>IF(N394="sníž. přenesená",J394,0)</f>
        <v>0</v>
      </c>
      <c r="BI394" s="217">
        <f>IF(N394="nulová",J394,0)</f>
        <v>0</v>
      </c>
      <c r="BJ394" s="16" t="s">
        <v>79</v>
      </c>
      <c r="BK394" s="217">
        <f>ROUND(I394*H394,2)</f>
        <v>0</v>
      </c>
      <c r="BL394" s="16" t="s">
        <v>140</v>
      </c>
      <c r="BM394" s="16" t="s">
        <v>1748</v>
      </c>
    </row>
    <row r="395" s="1" customFormat="1">
      <c r="B395" s="37"/>
      <c r="C395" s="38"/>
      <c r="D395" s="218" t="s">
        <v>142</v>
      </c>
      <c r="E395" s="38"/>
      <c r="F395" s="219" t="s">
        <v>1749</v>
      </c>
      <c r="G395" s="38"/>
      <c r="H395" s="38"/>
      <c r="I395" s="131"/>
      <c r="J395" s="38"/>
      <c r="K395" s="38"/>
      <c r="L395" s="42"/>
      <c r="M395" s="220"/>
      <c r="N395" s="78"/>
      <c r="O395" s="78"/>
      <c r="P395" s="78"/>
      <c r="Q395" s="78"/>
      <c r="R395" s="78"/>
      <c r="S395" s="78"/>
      <c r="T395" s="79"/>
      <c r="AT395" s="16" t="s">
        <v>142</v>
      </c>
      <c r="AU395" s="16" t="s">
        <v>81</v>
      </c>
    </row>
    <row r="396" s="1" customFormat="1" ht="16.5" customHeight="1">
      <c r="B396" s="37"/>
      <c r="C396" s="253" t="s">
        <v>647</v>
      </c>
      <c r="D396" s="253" t="s">
        <v>499</v>
      </c>
      <c r="E396" s="254" t="s">
        <v>1750</v>
      </c>
      <c r="F396" s="255" t="s">
        <v>1751</v>
      </c>
      <c r="G396" s="256" t="s">
        <v>636</v>
      </c>
      <c r="H396" s="257">
        <v>2</v>
      </c>
      <c r="I396" s="258"/>
      <c r="J396" s="259">
        <f>ROUND(I396*H396,2)</f>
        <v>0</v>
      </c>
      <c r="K396" s="255" t="s">
        <v>139</v>
      </c>
      <c r="L396" s="260"/>
      <c r="M396" s="261" t="s">
        <v>1</v>
      </c>
      <c r="N396" s="262" t="s">
        <v>43</v>
      </c>
      <c r="O396" s="78"/>
      <c r="P396" s="215">
        <f>O396*H396</f>
        <v>0</v>
      </c>
      <c r="Q396" s="215">
        <v>0.0054999999999999997</v>
      </c>
      <c r="R396" s="215">
        <f>Q396*H396</f>
        <v>0.010999999999999999</v>
      </c>
      <c r="S396" s="215">
        <v>0</v>
      </c>
      <c r="T396" s="216">
        <f>S396*H396</f>
        <v>0</v>
      </c>
      <c r="AR396" s="16" t="s">
        <v>188</v>
      </c>
      <c r="AT396" s="16" t="s">
        <v>499</v>
      </c>
      <c r="AU396" s="16" t="s">
        <v>81</v>
      </c>
      <c r="AY396" s="16" t="s">
        <v>133</v>
      </c>
      <c r="BE396" s="217">
        <f>IF(N396="základní",J396,0)</f>
        <v>0</v>
      </c>
      <c r="BF396" s="217">
        <f>IF(N396="snížená",J396,0)</f>
        <v>0</v>
      </c>
      <c r="BG396" s="217">
        <f>IF(N396="zákl. přenesená",J396,0)</f>
        <v>0</v>
      </c>
      <c r="BH396" s="217">
        <f>IF(N396="sníž. přenesená",J396,0)</f>
        <v>0</v>
      </c>
      <c r="BI396" s="217">
        <f>IF(N396="nulová",J396,0)</f>
        <v>0</v>
      </c>
      <c r="BJ396" s="16" t="s">
        <v>79</v>
      </c>
      <c r="BK396" s="217">
        <f>ROUND(I396*H396,2)</f>
        <v>0</v>
      </c>
      <c r="BL396" s="16" t="s">
        <v>140</v>
      </c>
      <c r="BM396" s="16" t="s">
        <v>1752</v>
      </c>
    </row>
    <row r="397" s="1" customFormat="1">
      <c r="B397" s="37"/>
      <c r="C397" s="38"/>
      <c r="D397" s="218" t="s">
        <v>142</v>
      </c>
      <c r="E397" s="38"/>
      <c r="F397" s="219" t="s">
        <v>1753</v>
      </c>
      <c r="G397" s="38"/>
      <c r="H397" s="38"/>
      <c r="I397" s="131"/>
      <c r="J397" s="38"/>
      <c r="K397" s="38"/>
      <c r="L397" s="42"/>
      <c r="M397" s="220"/>
      <c r="N397" s="78"/>
      <c r="O397" s="78"/>
      <c r="P397" s="78"/>
      <c r="Q397" s="78"/>
      <c r="R397" s="78"/>
      <c r="S397" s="78"/>
      <c r="T397" s="79"/>
      <c r="AT397" s="16" t="s">
        <v>142</v>
      </c>
      <c r="AU397" s="16" t="s">
        <v>81</v>
      </c>
    </row>
    <row r="398" s="1" customFormat="1" ht="16.5" customHeight="1">
      <c r="B398" s="37"/>
      <c r="C398" s="253" t="s">
        <v>651</v>
      </c>
      <c r="D398" s="253" t="s">
        <v>499</v>
      </c>
      <c r="E398" s="254" t="s">
        <v>1754</v>
      </c>
      <c r="F398" s="255" t="s">
        <v>1755</v>
      </c>
      <c r="G398" s="256" t="s">
        <v>636</v>
      </c>
      <c r="H398" s="257">
        <v>2</v>
      </c>
      <c r="I398" s="258"/>
      <c r="J398" s="259">
        <f>ROUND(I398*H398,2)</f>
        <v>0</v>
      </c>
      <c r="K398" s="255" t="s">
        <v>139</v>
      </c>
      <c r="L398" s="260"/>
      <c r="M398" s="261" t="s">
        <v>1</v>
      </c>
      <c r="N398" s="262" t="s">
        <v>43</v>
      </c>
      <c r="O398" s="78"/>
      <c r="P398" s="215">
        <f>O398*H398</f>
        <v>0</v>
      </c>
      <c r="Q398" s="215">
        <v>0.0054999999999999997</v>
      </c>
      <c r="R398" s="215">
        <f>Q398*H398</f>
        <v>0.010999999999999999</v>
      </c>
      <c r="S398" s="215">
        <v>0</v>
      </c>
      <c r="T398" s="216">
        <f>S398*H398</f>
        <v>0</v>
      </c>
      <c r="AR398" s="16" t="s">
        <v>188</v>
      </c>
      <c r="AT398" s="16" t="s">
        <v>499</v>
      </c>
      <c r="AU398" s="16" t="s">
        <v>81</v>
      </c>
      <c r="AY398" s="16" t="s">
        <v>133</v>
      </c>
      <c r="BE398" s="217">
        <f>IF(N398="základní",J398,0)</f>
        <v>0</v>
      </c>
      <c r="BF398" s="217">
        <f>IF(N398="snížená",J398,0)</f>
        <v>0</v>
      </c>
      <c r="BG398" s="217">
        <f>IF(N398="zákl. přenesená",J398,0)</f>
        <v>0</v>
      </c>
      <c r="BH398" s="217">
        <f>IF(N398="sníž. přenesená",J398,0)</f>
        <v>0</v>
      </c>
      <c r="BI398" s="217">
        <f>IF(N398="nulová",J398,0)</f>
        <v>0</v>
      </c>
      <c r="BJ398" s="16" t="s">
        <v>79</v>
      </c>
      <c r="BK398" s="217">
        <f>ROUND(I398*H398,2)</f>
        <v>0</v>
      </c>
      <c r="BL398" s="16" t="s">
        <v>140</v>
      </c>
      <c r="BM398" s="16" t="s">
        <v>1756</v>
      </c>
    </row>
    <row r="399" s="1" customFormat="1">
      <c r="B399" s="37"/>
      <c r="C399" s="38"/>
      <c r="D399" s="218" t="s">
        <v>142</v>
      </c>
      <c r="E399" s="38"/>
      <c r="F399" s="219" t="s">
        <v>1757</v>
      </c>
      <c r="G399" s="38"/>
      <c r="H399" s="38"/>
      <c r="I399" s="131"/>
      <c r="J399" s="38"/>
      <c r="K399" s="38"/>
      <c r="L399" s="42"/>
      <c r="M399" s="220"/>
      <c r="N399" s="78"/>
      <c r="O399" s="78"/>
      <c r="P399" s="78"/>
      <c r="Q399" s="78"/>
      <c r="R399" s="78"/>
      <c r="S399" s="78"/>
      <c r="T399" s="79"/>
      <c r="AT399" s="16" t="s">
        <v>142</v>
      </c>
      <c r="AU399" s="16" t="s">
        <v>81</v>
      </c>
    </row>
    <row r="400" s="1" customFormat="1" ht="16.5" customHeight="1">
      <c r="B400" s="37"/>
      <c r="C400" s="206" t="s">
        <v>655</v>
      </c>
      <c r="D400" s="206" t="s">
        <v>135</v>
      </c>
      <c r="E400" s="207" t="s">
        <v>1758</v>
      </c>
      <c r="F400" s="208" t="s">
        <v>1759</v>
      </c>
      <c r="G400" s="209" t="s">
        <v>636</v>
      </c>
      <c r="H400" s="210">
        <v>60</v>
      </c>
      <c r="I400" s="211"/>
      <c r="J400" s="212">
        <f>ROUND(I400*H400,2)</f>
        <v>0</v>
      </c>
      <c r="K400" s="208" t="s">
        <v>139</v>
      </c>
      <c r="L400" s="42"/>
      <c r="M400" s="213" t="s">
        <v>1</v>
      </c>
      <c r="N400" s="214" t="s">
        <v>43</v>
      </c>
      <c r="O400" s="78"/>
      <c r="P400" s="215">
        <f>O400*H400</f>
        <v>0</v>
      </c>
      <c r="Q400" s="215">
        <v>0.00012</v>
      </c>
      <c r="R400" s="215">
        <f>Q400*H400</f>
        <v>0.0071999999999999998</v>
      </c>
      <c r="S400" s="215">
        <v>0</v>
      </c>
      <c r="T400" s="216">
        <f>S400*H400</f>
        <v>0</v>
      </c>
      <c r="AR400" s="16" t="s">
        <v>140</v>
      </c>
      <c r="AT400" s="16" t="s">
        <v>135</v>
      </c>
      <c r="AU400" s="16" t="s">
        <v>81</v>
      </c>
      <c r="AY400" s="16" t="s">
        <v>133</v>
      </c>
      <c r="BE400" s="217">
        <f>IF(N400="základní",J400,0)</f>
        <v>0</v>
      </c>
      <c r="BF400" s="217">
        <f>IF(N400="snížená",J400,0)</f>
        <v>0</v>
      </c>
      <c r="BG400" s="217">
        <f>IF(N400="zákl. přenesená",J400,0)</f>
        <v>0</v>
      </c>
      <c r="BH400" s="217">
        <f>IF(N400="sníž. přenesená",J400,0)</f>
        <v>0</v>
      </c>
      <c r="BI400" s="217">
        <f>IF(N400="nulová",J400,0)</f>
        <v>0</v>
      </c>
      <c r="BJ400" s="16" t="s">
        <v>79</v>
      </c>
      <c r="BK400" s="217">
        <f>ROUND(I400*H400,2)</f>
        <v>0</v>
      </c>
      <c r="BL400" s="16" t="s">
        <v>140</v>
      </c>
      <c r="BM400" s="16" t="s">
        <v>1760</v>
      </c>
    </row>
    <row r="401" s="1" customFormat="1">
      <c r="B401" s="37"/>
      <c r="C401" s="38"/>
      <c r="D401" s="218" t="s">
        <v>142</v>
      </c>
      <c r="E401" s="38"/>
      <c r="F401" s="219" t="s">
        <v>1759</v>
      </c>
      <c r="G401" s="38"/>
      <c r="H401" s="38"/>
      <c r="I401" s="131"/>
      <c r="J401" s="38"/>
      <c r="K401" s="38"/>
      <c r="L401" s="42"/>
      <c r="M401" s="220"/>
      <c r="N401" s="78"/>
      <c r="O401" s="78"/>
      <c r="P401" s="78"/>
      <c r="Q401" s="78"/>
      <c r="R401" s="78"/>
      <c r="S401" s="78"/>
      <c r="T401" s="79"/>
      <c r="AT401" s="16" t="s">
        <v>142</v>
      </c>
      <c r="AU401" s="16" t="s">
        <v>81</v>
      </c>
    </row>
    <row r="402" s="1" customFormat="1" ht="16.5" customHeight="1">
      <c r="B402" s="37"/>
      <c r="C402" s="253" t="s">
        <v>659</v>
      </c>
      <c r="D402" s="253" t="s">
        <v>499</v>
      </c>
      <c r="E402" s="254" t="s">
        <v>1761</v>
      </c>
      <c r="F402" s="255" t="s">
        <v>1762</v>
      </c>
      <c r="G402" s="256" t="s">
        <v>636</v>
      </c>
      <c r="H402" s="257">
        <v>3</v>
      </c>
      <c r="I402" s="258"/>
      <c r="J402" s="259">
        <f>ROUND(I402*H402,2)</f>
        <v>0</v>
      </c>
      <c r="K402" s="255" t="s">
        <v>1</v>
      </c>
      <c r="L402" s="260"/>
      <c r="M402" s="261" t="s">
        <v>1</v>
      </c>
      <c r="N402" s="262" t="s">
        <v>43</v>
      </c>
      <c r="O402" s="78"/>
      <c r="P402" s="215">
        <f>O402*H402</f>
        <v>0</v>
      </c>
      <c r="Q402" s="215">
        <v>0.0028</v>
      </c>
      <c r="R402" s="215">
        <f>Q402*H402</f>
        <v>0.0083999999999999995</v>
      </c>
      <c r="S402" s="215">
        <v>0</v>
      </c>
      <c r="T402" s="216">
        <f>S402*H402</f>
        <v>0</v>
      </c>
      <c r="AR402" s="16" t="s">
        <v>188</v>
      </c>
      <c r="AT402" s="16" t="s">
        <v>499</v>
      </c>
      <c r="AU402" s="16" t="s">
        <v>81</v>
      </c>
      <c r="AY402" s="16" t="s">
        <v>133</v>
      </c>
      <c r="BE402" s="217">
        <f>IF(N402="základní",J402,0)</f>
        <v>0</v>
      </c>
      <c r="BF402" s="217">
        <f>IF(N402="snížená",J402,0)</f>
        <v>0</v>
      </c>
      <c r="BG402" s="217">
        <f>IF(N402="zákl. přenesená",J402,0)</f>
        <v>0</v>
      </c>
      <c r="BH402" s="217">
        <f>IF(N402="sníž. přenesená",J402,0)</f>
        <v>0</v>
      </c>
      <c r="BI402" s="217">
        <f>IF(N402="nulová",J402,0)</f>
        <v>0</v>
      </c>
      <c r="BJ402" s="16" t="s">
        <v>79</v>
      </c>
      <c r="BK402" s="217">
        <f>ROUND(I402*H402,2)</f>
        <v>0</v>
      </c>
      <c r="BL402" s="16" t="s">
        <v>140</v>
      </c>
      <c r="BM402" s="16" t="s">
        <v>1763</v>
      </c>
    </row>
    <row r="403" s="1" customFormat="1">
      <c r="B403" s="37"/>
      <c r="C403" s="38"/>
      <c r="D403" s="218" t="s">
        <v>142</v>
      </c>
      <c r="E403" s="38"/>
      <c r="F403" s="219" t="s">
        <v>1762</v>
      </c>
      <c r="G403" s="38"/>
      <c r="H403" s="38"/>
      <c r="I403" s="131"/>
      <c r="J403" s="38"/>
      <c r="K403" s="38"/>
      <c r="L403" s="42"/>
      <c r="M403" s="220"/>
      <c r="N403" s="78"/>
      <c r="O403" s="78"/>
      <c r="P403" s="78"/>
      <c r="Q403" s="78"/>
      <c r="R403" s="78"/>
      <c r="S403" s="78"/>
      <c r="T403" s="79"/>
      <c r="AT403" s="16" t="s">
        <v>142</v>
      </c>
      <c r="AU403" s="16" t="s">
        <v>81</v>
      </c>
    </row>
    <row r="404" s="1" customFormat="1" ht="16.5" customHeight="1">
      <c r="B404" s="37"/>
      <c r="C404" s="253" t="s">
        <v>663</v>
      </c>
      <c r="D404" s="253" t="s">
        <v>499</v>
      </c>
      <c r="E404" s="254" t="s">
        <v>1764</v>
      </c>
      <c r="F404" s="255" t="s">
        <v>1765</v>
      </c>
      <c r="G404" s="256" t="s">
        <v>636</v>
      </c>
      <c r="H404" s="257">
        <v>19</v>
      </c>
      <c r="I404" s="258"/>
      <c r="J404" s="259">
        <f>ROUND(I404*H404,2)</f>
        <v>0</v>
      </c>
      <c r="K404" s="255" t="s">
        <v>1</v>
      </c>
      <c r="L404" s="260"/>
      <c r="M404" s="261" t="s">
        <v>1</v>
      </c>
      <c r="N404" s="262" t="s">
        <v>43</v>
      </c>
      <c r="O404" s="78"/>
      <c r="P404" s="215">
        <f>O404*H404</f>
        <v>0</v>
      </c>
      <c r="Q404" s="215">
        <v>0</v>
      </c>
      <c r="R404" s="215">
        <f>Q404*H404</f>
        <v>0</v>
      </c>
      <c r="S404" s="215">
        <v>0</v>
      </c>
      <c r="T404" s="216">
        <f>S404*H404</f>
        <v>0</v>
      </c>
      <c r="AR404" s="16" t="s">
        <v>188</v>
      </c>
      <c r="AT404" s="16" t="s">
        <v>499</v>
      </c>
      <c r="AU404" s="16" t="s">
        <v>81</v>
      </c>
      <c r="AY404" s="16" t="s">
        <v>133</v>
      </c>
      <c r="BE404" s="217">
        <f>IF(N404="základní",J404,0)</f>
        <v>0</v>
      </c>
      <c r="BF404" s="217">
        <f>IF(N404="snížená",J404,0)</f>
        <v>0</v>
      </c>
      <c r="BG404" s="217">
        <f>IF(N404="zákl. přenesená",J404,0)</f>
        <v>0</v>
      </c>
      <c r="BH404" s="217">
        <f>IF(N404="sníž. přenesená",J404,0)</f>
        <v>0</v>
      </c>
      <c r="BI404" s="217">
        <f>IF(N404="nulová",J404,0)</f>
        <v>0</v>
      </c>
      <c r="BJ404" s="16" t="s">
        <v>79</v>
      </c>
      <c r="BK404" s="217">
        <f>ROUND(I404*H404,2)</f>
        <v>0</v>
      </c>
      <c r="BL404" s="16" t="s">
        <v>140</v>
      </c>
      <c r="BM404" s="16" t="s">
        <v>1766</v>
      </c>
    </row>
    <row r="405" s="1" customFormat="1">
      <c r="B405" s="37"/>
      <c r="C405" s="38"/>
      <c r="D405" s="218" t="s">
        <v>142</v>
      </c>
      <c r="E405" s="38"/>
      <c r="F405" s="219" t="s">
        <v>1765</v>
      </c>
      <c r="G405" s="38"/>
      <c r="H405" s="38"/>
      <c r="I405" s="131"/>
      <c r="J405" s="38"/>
      <c r="K405" s="38"/>
      <c r="L405" s="42"/>
      <c r="M405" s="220"/>
      <c r="N405" s="78"/>
      <c r="O405" s="78"/>
      <c r="P405" s="78"/>
      <c r="Q405" s="78"/>
      <c r="R405" s="78"/>
      <c r="S405" s="78"/>
      <c r="T405" s="79"/>
      <c r="AT405" s="16" t="s">
        <v>142</v>
      </c>
      <c r="AU405" s="16" t="s">
        <v>81</v>
      </c>
    </row>
    <row r="406" s="1" customFormat="1" ht="16.5" customHeight="1">
      <c r="B406" s="37"/>
      <c r="C406" s="253" t="s">
        <v>667</v>
      </c>
      <c r="D406" s="253" t="s">
        <v>499</v>
      </c>
      <c r="E406" s="254" t="s">
        <v>1767</v>
      </c>
      <c r="F406" s="255" t="s">
        <v>1768</v>
      </c>
      <c r="G406" s="256" t="s">
        <v>636</v>
      </c>
      <c r="H406" s="257">
        <v>38</v>
      </c>
      <c r="I406" s="258"/>
      <c r="J406" s="259">
        <f>ROUND(I406*H406,2)</f>
        <v>0</v>
      </c>
      <c r="K406" s="255" t="s">
        <v>1</v>
      </c>
      <c r="L406" s="260"/>
      <c r="M406" s="261" t="s">
        <v>1</v>
      </c>
      <c r="N406" s="262" t="s">
        <v>43</v>
      </c>
      <c r="O406" s="78"/>
      <c r="P406" s="215">
        <f>O406*H406</f>
        <v>0</v>
      </c>
      <c r="Q406" s="215">
        <v>0</v>
      </c>
      <c r="R406" s="215">
        <f>Q406*H406</f>
        <v>0</v>
      </c>
      <c r="S406" s="215">
        <v>0</v>
      </c>
      <c r="T406" s="216">
        <f>S406*H406</f>
        <v>0</v>
      </c>
      <c r="AR406" s="16" t="s">
        <v>188</v>
      </c>
      <c r="AT406" s="16" t="s">
        <v>499</v>
      </c>
      <c r="AU406" s="16" t="s">
        <v>81</v>
      </c>
      <c r="AY406" s="16" t="s">
        <v>133</v>
      </c>
      <c r="BE406" s="217">
        <f>IF(N406="základní",J406,0)</f>
        <v>0</v>
      </c>
      <c r="BF406" s="217">
        <f>IF(N406="snížená",J406,0)</f>
        <v>0</v>
      </c>
      <c r="BG406" s="217">
        <f>IF(N406="zákl. přenesená",J406,0)</f>
        <v>0</v>
      </c>
      <c r="BH406" s="217">
        <f>IF(N406="sníž. přenesená",J406,0)</f>
        <v>0</v>
      </c>
      <c r="BI406" s="217">
        <f>IF(N406="nulová",J406,0)</f>
        <v>0</v>
      </c>
      <c r="BJ406" s="16" t="s">
        <v>79</v>
      </c>
      <c r="BK406" s="217">
        <f>ROUND(I406*H406,2)</f>
        <v>0</v>
      </c>
      <c r="BL406" s="16" t="s">
        <v>140</v>
      </c>
      <c r="BM406" s="16" t="s">
        <v>1769</v>
      </c>
    </row>
    <row r="407" s="1" customFormat="1">
      <c r="B407" s="37"/>
      <c r="C407" s="38"/>
      <c r="D407" s="218" t="s">
        <v>142</v>
      </c>
      <c r="E407" s="38"/>
      <c r="F407" s="219" t="s">
        <v>1768</v>
      </c>
      <c r="G407" s="38"/>
      <c r="H407" s="38"/>
      <c r="I407" s="131"/>
      <c r="J407" s="38"/>
      <c r="K407" s="38"/>
      <c r="L407" s="42"/>
      <c r="M407" s="220"/>
      <c r="N407" s="78"/>
      <c r="O407" s="78"/>
      <c r="P407" s="78"/>
      <c r="Q407" s="78"/>
      <c r="R407" s="78"/>
      <c r="S407" s="78"/>
      <c r="T407" s="79"/>
      <c r="AT407" s="16" t="s">
        <v>142</v>
      </c>
      <c r="AU407" s="16" t="s">
        <v>81</v>
      </c>
    </row>
    <row r="408" s="1" customFormat="1" ht="16.5" customHeight="1">
      <c r="B408" s="37"/>
      <c r="C408" s="206" t="s">
        <v>672</v>
      </c>
      <c r="D408" s="206" t="s">
        <v>135</v>
      </c>
      <c r="E408" s="207" t="s">
        <v>1770</v>
      </c>
      <c r="F408" s="208" t="s">
        <v>1771</v>
      </c>
      <c r="G408" s="209" t="s">
        <v>636</v>
      </c>
      <c r="H408" s="210">
        <v>76</v>
      </c>
      <c r="I408" s="211"/>
      <c r="J408" s="212">
        <f>ROUND(I408*H408,2)</f>
        <v>0</v>
      </c>
      <c r="K408" s="208" t="s">
        <v>1</v>
      </c>
      <c r="L408" s="42"/>
      <c r="M408" s="213" t="s">
        <v>1</v>
      </c>
      <c r="N408" s="214" t="s">
        <v>43</v>
      </c>
      <c r="O408" s="78"/>
      <c r="P408" s="215">
        <f>O408*H408</f>
        <v>0</v>
      </c>
      <c r="Q408" s="215">
        <v>0.026980000000000001</v>
      </c>
      <c r="R408" s="215">
        <f>Q408*H408</f>
        <v>2.0504799999999999</v>
      </c>
      <c r="S408" s="215">
        <v>0</v>
      </c>
      <c r="T408" s="216">
        <f>S408*H408</f>
        <v>0</v>
      </c>
      <c r="AR408" s="16" t="s">
        <v>140</v>
      </c>
      <c r="AT408" s="16" t="s">
        <v>135</v>
      </c>
      <c r="AU408" s="16" t="s">
        <v>81</v>
      </c>
      <c r="AY408" s="16" t="s">
        <v>133</v>
      </c>
      <c r="BE408" s="217">
        <f>IF(N408="základní",J408,0)</f>
        <v>0</v>
      </c>
      <c r="BF408" s="217">
        <f>IF(N408="snížená",J408,0)</f>
        <v>0</v>
      </c>
      <c r="BG408" s="217">
        <f>IF(N408="zákl. přenesená",J408,0)</f>
        <v>0</v>
      </c>
      <c r="BH408" s="217">
        <f>IF(N408="sníž. přenesená",J408,0)</f>
        <v>0</v>
      </c>
      <c r="BI408" s="217">
        <f>IF(N408="nulová",J408,0)</f>
        <v>0</v>
      </c>
      <c r="BJ408" s="16" t="s">
        <v>79</v>
      </c>
      <c r="BK408" s="217">
        <f>ROUND(I408*H408,2)</f>
        <v>0</v>
      </c>
      <c r="BL408" s="16" t="s">
        <v>140</v>
      </c>
      <c r="BM408" s="16" t="s">
        <v>1772</v>
      </c>
    </row>
    <row r="409" s="1" customFormat="1">
      <c r="B409" s="37"/>
      <c r="C409" s="38"/>
      <c r="D409" s="218" t="s">
        <v>142</v>
      </c>
      <c r="E409" s="38"/>
      <c r="F409" s="219" t="s">
        <v>1771</v>
      </c>
      <c r="G409" s="38"/>
      <c r="H409" s="38"/>
      <c r="I409" s="131"/>
      <c r="J409" s="38"/>
      <c r="K409" s="38"/>
      <c r="L409" s="42"/>
      <c r="M409" s="220"/>
      <c r="N409" s="78"/>
      <c r="O409" s="78"/>
      <c r="P409" s="78"/>
      <c r="Q409" s="78"/>
      <c r="R409" s="78"/>
      <c r="S409" s="78"/>
      <c r="T409" s="79"/>
      <c r="AT409" s="16" t="s">
        <v>142</v>
      </c>
      <c r="AU409" s="16" t="s">
        <v>81</v>
      </c>
    </row>
    <row r="410" s="1" customFormat="1" ht="16.5" customHeight="1">
      <c r="B410" s="37"/>
      <c r="C410" s="253" t="s">
        <v>677</v>
      </c>
      <c r="D410" s="253" t="s">
        <v>499</v>
      </c>
      <c r="E410" s="254" t="s">
        <v>1773</v>
      </c>
      <c r="F410" s="255" t="s">
        <v>1774</v>
      </c>
      <c r="G410" s="256" t="s">
        <v>196</v>
      </c>
      <c r="H410" s="257">
        <v>76</v>
      </c>
      <c r="I410" s="258"/>
      <c r="J410" s="259">
        <f>ROUND(I410*H410,2)</f>
        <v>0</v>
      </c>
      <c r="K410" s="255" t="s">
        <v>1</v>
      </c>
      <c r="L410" s="260"/>
      <c r="M410" s="261" t="s">
        <v>1</v>
      </c>
      <c r="N410" s="262" t="s">
        <v>43</v>
      </c>
      <c r="O410" s="78"/>
      <c r="P410" s="215">
        <f>O410*H410</f>
        <v>0</v>
      </c>
      <c r="Q410" s="215">
        <v>0.0023700000000000001</v>
      </c>
      <c r="R410" s="215">
        <f>Q410*H410</f>
        <v>0.18012</v>
      </c>
      <c r="S410" s="215">
        <v>0</v>
      </c>
      <c r="T410" s="216">
        <f>S410*H410</f>
        <v>0</v>
      </c>
      <c r="AR410" s="16" t="s">
        <v>188</v>
      </c>
      <c r="AT410" s="16" t="s">
        <v>499</v>
      </c>
      <c r="AU410" s="16" t="s">
        <v>81</v>
      </c>
      <c r="AY410" s="16" t="s">
        <v>133</v>
      </c>
      <c r="BE410" s="217">
        <f>IF(N410="základní",J410,0)</f>
        <v>0</v>
      </c>
      <c r="BF410" s="217">
        <f>IF(N410="snížená",J410,0)</f>
        <v>0</v>
      </c>
      <c r="BG410" s="217">
        <f>IF(N410="zákl. přenesená",J410,0)</f>
        <v>0</v>
      </c>
      <c r="BH410" s="217">
        <f>IF(N410="sníž. přenesená",J410,0)</f>
        <v>0</v>
      </c>
      <c r="BI410" s="217">
        <f>IF(N410="nulová",J410,0)</f>
        <v>0</v>
      </c>
      <c r="BJ410" s="16" t="s">
        <v>79</v>
      </c>
      <c r="BK410" s="217">
        <f>ROUND(I410*H410,2)</f>
        <v>0</v>
      </c>
      <c r="BL410" s="16" t="s">
        <v>140</v>
      </c>
      <c r="BM410" s="16" t="s">
        <v>1775</v>
      </c>
    </row>
    <row r="411" s="1" customFormat="1">
      <c r="B411" s="37"/>
      <c r="C411" s="38"/>
      <c r="D411" s="218" t="s">
        <v>142</v>
      </c>
      <c r="E411" s="38"/>
      <c r="F411" s="219" t="s">
        <v>1776</v>
      </c>
      <c r="G411" s="38"/>
      <c r="H411" s="38"/>
      <c r="I411" s="131"/>
      <c r="J411" s="38"/>
      <c r="K411" s="38"/>
      <c r="L411" s="42"/>
      <c r="M411" s="220"/>
      <c r="N411" s="78"/>
      <c r="O411" s="78"/>
      <c r="P411" s="78"/>
      <c r="Q411" s="78"/>
      <c r="R411" s="78"/>
      <c r="S411" s="78"/>
      <c r="T411" s="79"/>
      <c r="AT411" s="16" t="s">
        <v>142</v>
      </c>
      <c r="AU411" s="16" t="s">
        <v>81</v>
      </c>
    </row>
    <row r="412" s="10" customFormat="1" ht="22.8" customHeight="1">
      <c r="B412" s="190"/>
      <c r="C412" s="191"/>
      <c r="D412" s="192" t="s">
        <v>71</v>
      </c>
      <c r="E412" s="204" t="s">
        <v>193</v>
      </c>
      <c r="F412" s="204" t="s">
        <v>861</v>
      </c>
      <c r="G412" s="191"/>
      <c r="H412" s="191"/>
      <c r="I412" s="194"/>
      <c r="J412" s="205">
        <f>BK412</f>
        <v>0</v>
      </c>
      <c r="K412" s="191"/>
      <c r="L412" s="196"/>
      <c r="M412" s="197"/>
      <c r="N412" s="198"/>
      <c r="O412" s="198"/>
      <c r="P412" s="199">
        <f>P413+SUM(P414:P449)</f>
        <v>0</v>
      </c>
      <c r="Q412" s="198"/>
      <c r="R412" s="199">
        <f>R413+SUM(R414:R449)</f>
        <v>2.5201099999999999</v>
      </c>
      <c r="S412" s="198"/>
      <c r="T412" s="200">
        <f>T413+SUM(T414:T449)</f>
        <v>0</v>
      </c>
      <c r="AR412" s="201" t="s">
        <v>79</v>
      </c>
      <c r="AT412" s="202" t="s">
        <v>71</v>
      </c>
      <c r="AU412" s="202" t="s">
        <v>79</v>
      </c>
      <c r="AY412" s="201" t="s">
        <v>133</v>
      </c>
      <c r="BK412" s="203">
        <f>BK413+SUM(BK414:BK449)</f>
        <v>0</v>
      </c>
    </row>
    <row r="413" s="1" customFormat="1" ht="16.5" customHeight="1">
      <c r="B413" s="37"/>
      <c r="C413" s="206" t="s">
        <v>683</v>
      </c>
      <c r="D413" s="206" t="s">
        <v>135</v>
      </c>
      <c r="E413" s="207" t="s">
        <v>1777</v>
      </c>
      <c r="F413" s="208" t="s">
        <v>1778</v>
      </c>
      <c r="G413" s="209" t="s">
        <v>196</v>
      </c>
      <c r="H413" s="210">
        <v>1</v>
      </c>
      <c r="I413" s="211"/>
      <c r="J413" s="212">
        <f>ROUND(I413*H413,2)</f>
        <v>0</v>
      </c>
      <c r="K413" s="208" t="s">
        <v>1</v>
      </c>
      <c r="L413" s="42"/>
      <c r="M413" s="213" t="s">
        <v>1</v>
      </c>
      <c r="N413" s="214" t="s">
        <v>43</v>
      </c>
      <c r="O413" s="78"/>
      <c r="P413" s="215">
        <f>O413*H413</f>
        <v>0</v>
      </c>
      <c r="Q413" s="215">
        <v>0.11534</v>
      </c>
      <c r="R413" s="215">
        <f>Q413*H413</f>
        <v>0.11534</v>
      </c>
      <c r="S413" s="215">
        <v>0</v>
      </c>
      <c r="T413" s="216">
        <f>S413*H413</f>
        <v>0</v>
      </c>
      <c r="AR413" s="16" t="s">
        <v>140</v>
      </c>
      <c r="AT413" s="16" t="s">
        <v>135</v>
      </c>
      <c r="AU413" s="16" t="s">
        <v>81</v>
      </c>
      <c r="AY413" s="16" t="s">
        <v>133</v>
      </c>
      <c r="BE413" s="217">
        <f>IF(N413="základní",J413,0)</f>
        <v>0</v>
      </c>
      <c r="BF413" s="217">
        <f>IF(N413="snížená",J413,0)</f>
        <v>0</v>
      </c>
      <c r="BG413" s="217">
        <f>IF(N413="zákl. přenesená",J413,0)</f>
        <v>0</v>
      </c>
      <c r="BH413" s="217">
        <f>IF(N413="sníž. přenesená",J413,0)</f>
        <v>0</v>
      </c>
      <c r="BI413" s="217">
        <f>IF(N413="nulová",J413,0)</f>
        <v>0</v>
      </c>
      <c r="BJ413" s="16" t="s">
        <v>79</v>
      </c>
      <c r="BK413" s="217">
        <f>ROUND(I413*H413,2)</f>
        <v>0</v>
      </c>
      <c r="BL413" s="16" t="s">
        <v>140</v>
      </c>
      <c r="BM413" s="16" t="s">
        <v>1779</v>
      </c>
    </row>
    <row r="414" s="1" customFormat="1">
      <c r="B414" s="37"/>
      <c r="C414" s="38"/>
      <c r="D414" s="218" t="s">
        <v>142</v>
      </c>
      <c r="E414" s="38"/>
      <c r="F414" s="219" t="s">
        <v>1780</v>
      </c>
      <c r="G414" s="38"/>
      <c r="H414" s="38"/>
      <c r="I414" s="131"/>
      <c r="J414" s="38"/>
      <c r="K414" s="38"/>
      <c r="L414" s="42"/>
      <c r="M414" s="220"/>
      <c r="N414" s="78"/>
      <c r="O414" s="78"/>
      <c r="P414" s="78"/>
      <c r="Q414" s="78"/>
      <c r="R414" s="78"/>
      <c r="S414" s="78"/>
      <c r="T414" s="79"/>
      <c r="AT414" s="16" t="s">
        <v>142</v>
      </c>
      <c r="AU414" s="16" t="s">
        <v>81</v>
      </c>
    </row>
    <row r="415" s="1" customFormat="1" ht="16.5" customHeight="1">
      <c r="B415" s="37"/>
      <c r="C415" s="206" t="s">
        <v>687</v>
      </c>
      <c r="D415" s="206" t="s">
        <v>135</v>
      </c>
      <c r="E415" s="207" t="s">
        <v>863</v>
      </c>
      <c r="F415" s="208" t="s">
        <v>864</v>
      </c>
      <c r="G415" s="209" t="s">
        <v>196</v>
      </c>
      <c r="H415" s="210">
        <v>377</v>
      </c>
      <c r="I415" s="211"/>
      <c r="J415" s="212">
        <f>ROUND(I415*H415,2)</f>
        <v>0</v>
      </c>
      <c r="K415" s="208" t="s">
        <v>1</v>
      </c>
      <c r="L415" s="42"/>
      <c r="M415" s="213" t="s">
        <v>1</v>
      </c>
      <c r="N415" s="214" t="s">
        <v>43</v>
      </c>
      <c r="O415" s="78"/>
      <c r="P415" s="215">
        <f>O415*H415</f>
        <v>0</v>
      </c>
      <c r="Q415" s="215">
        <v>1.0000000000000001E-05</v>
      </c>
      <c r="R415" s="215">
        <f>Q415*H415</f>
        <v>0.0037700000000000003</v>
      </c>
      <c r="S415" s="215">
        <v>0</v>
      </c>
      <c r="T415" s="216">
        <f>S415*H415</f>
        <v>0</v>
      </c>
      <c r="AR415" s="16" t="s">
        <v>140</v>
      </c>
      <c r="AT415" s="16" t="s">
        <v>135</v>
      </c>
      <c r="AU415" s="16" t="s">
        <v>81</v>
      </c>
      <c r="AY415" s="16" t="s">
        <v>133</v>
      </c>
      <c r="BE415" s="217">
        <f>IF(N415="základní",J415,0)</f>
        <v>0</v>
      </c>
      <c r="BF415" s="217">
        <f>IF(N415="snížená",J415,0)</f>
        <v>0</v>
      </c>
      <c r="BG415" s="217">
        <f>IF(N415="zákl. přenesená",J415,0)</f>
        <v>0</v>
      </c>
      <c r="BH415" s="217">
        <f>IF(N415="sníž. přenesená",J415,0)</f>
        <v>0</v>
      </c>
      <c r="BI415" s="217">
        <f>IF(N415="nulová",J415,0)</f>
        <v>0</v>
      </c>
      <c r="BJ415" s="16" t="s">
        <v>79</v>
      </c>
      <c r="BK415" s="217">
        <f>ROUND(I415*H415,2)</f>
        <v>0</v>
      </c>
      <c r="BL415" s="16" t="s">
        <v>140</v>
      </c>
      <c r="BM415" s="16" t="s">
        <v>1781</v>
      </c>
    </row>
    <row r="416" s="1" customFormat="1">
      <c r="B416" s="37"/>
      <c r="C416" s="38"/>
      <c r="D416" s="218" t="s">
        <v>142</v>
      </c>
      <c r="E416" s="38"/>
      <c r="F416" s="219" t="s">
        <v>864</v>
      </c>
      <c r="G416" s="38"/>
      <c r="H416" s="38"/>
      <c r="I416" s="131"/>
      <c r="J416" s="38"/>
      <c r="K416" s="38"/>
      <c r="L416" s="42"/>
      <c r="M416" s="220"/>
      <c r="N416" s="78"/>
      <c r="O416" s="78"/>
      <c r="P416" s="78"/>
      <c r="Q416" s="78"/>
      <c r="R416" s="78"/>
      <c r="S416" s="78"/>
      <c r="T416" s="79"/>
      <c r="AT416" s="16" t="s">
        <v>142</v>
      </c>
      <c r="AU416" s="16" t="s">
        <v>81</v>
      </c>
    </row>
    <row r="417" s="12" customFormat="1">
      <c r="B417" s="231"/>
      <c r="C417" s="232"/>
      <c r="D417" s="218" t="s">
        <v>144</v>
      </c>
      <c r="E417" s="233" t="s">
        <v>1</v>
      </c>
      <c r="F417" s="234" t="s">
        <v>1782</v>
      </c>
      <c r="G417" s="232"/>
      <c r="H417" s="235">
        <v>377</v>
      </c>
      <c r="I417" s="236"/>
      <c r="J417" s="232"/>
      <c r="K417" s="232"/>
      <c r="L417" s="237"/>
      <c r="M417" s="238"/>
      <c r="N417" s="239"/>
      <c r="O417" s="239"/>
      <c r="P417" s="239"/>
      <c r="Q417" s="239"/>
      <c r="R417" s="239"/>
      <c r="S417" s="239"/>
      <c r="T417" s="240"/>
      <c r="AT417" s="241" t="s">
        <v>144</v>
      </c>
      <c r="AU417" s="241" t="s">
        <v>81</v>
      </c>
      <c r="AV417" s="12" t="s">
        <v>81</v>
      </c>
      <c r="AW417" s="12" t="s">
        <v>33</v>
      </c>
      <c r="AX417" s="12" t="s">
        <v>79</v>
      </c>
      <c r="AY417" s="241" t="s">
        <v>133</v>
      </c>
    </row>
    <row r="418" s="1" customFormat="1" ht="16.5" customHeight="1">
      <c r="B418" s="37"/>
      <c r="C418" s="253" t="s">
        <v>692</v>
      </c>
      <c r="D418" s="253" t="s">
        <v>499</v>
      </c>
      <c r="E418" s="254" t="s">
        <v>872</v>
      </c>
      <c r="F418" s="255" t="s">
        <v>873</v>
      </c>
      <c r="G418" s="256" t="s">
        <v>502</v>
      </c>
      <c r="H418" s="257">
        <v>2.4009999999999998</v>
      </c>
      <c r="I418" s="258"/>
      <c r="J418" s="259">
        <f>ROUND(I418*H418,2)</f>
        <v>0</v>
      </c>
      <c r="K418" s="255" t="s">
        <v>139</v>
      </c>
      <c r="L418" s="260"/>
      <c r="M418" s="261" t="s">
        <v>1</v>
      </c>
      <c r="N418" s="262" t="s">
        <v>43</v>
      </c>
      <c r="O418" s="78"/>
      <c r="P418" s="215">
        <f>O418*H418</f>
        <v>0</v>
      </c>
      <c r="Q418" s="215">
        <v>1</v>
      </c>
      <c r="R418" s="215">
        <f>Q418*H418</f>
        <v>2.4009999999999998</v>
      </c>
      <c r="S418" s="215">
        <v>0</v>
      </c>
      <c r="T418" s="216">
        <f>S418*H418</f>
        <v>0</v>
      </c>
      <c r="AR418" s="16" t="s">
        <v>188</v>
      </c>
      <c r="AT418" s="16" t="s">
        <v>499</v>
      </c>
      <c r="AU418" s="16" t="s">
        <v>81</v>
      </c>
      <c r="AY418" s="16" t="s">
        <v>133</v>
      </c>
      <c r="BE418" s="217">
        <f>IF(N418="základní",J418,0)</f>
        <v>0</v>
      </c>
      <c r="BF418" s="217">
        <f>IF(N418="snížená",J418,0)</f>
        <v>0</v>
      </c>
      <c r="BG418" s="217">
        <f>IF(N418="zákl. přenesená",J418,0)</f>
        <v>0</v>
      </c>
      <c r="BH418" s="217">
        <f>IF(N418="sníž. přenesená",J418,0)</f>
        <v>0</v>
      </c>
      <c r="BI418" s="217">
        <f>IF(N418="nulová",J418,0)</f>
        <v>0</v>
      </c>
      <c r="BJ418" s="16" t="s">
        <v>79</v>
      </c>
      <c r="BK418" s="217">
        <f>ROUND(I418*H418,2)</f>
        <v>0</v>
      </c>
      <c r="BL418" s="16" t="s">
        <v>140</v>
      </c>
      <c r="BM418" s="16" t="s">
        <v>1783</v>
      </c>
    </row>
    <row r="419" s="1" customFormat="1">
      <c r="B419" s="37"/>
      <c r="C419" s="38"/>
      <c r="D419" s="218" t="s">
        <v>142</v>
      </c>
      <c r="E419" s="38"/>
      <c r="F419" s="219" t="s">
        <v>875</v>
      </c>
      <c r="G419" s="38"/>
      <c r="H419" s="38"/>
      <c r="I419" s="131"/>
      <c r="J419" s="38"/>
      <c r="K419" s="38"/>
      <c r="L419" s="42"/>
      <c r="M419" s="220"/>
      <c r="N419" s="78"/>
      <c r="O419" s="78"/>
      <c r="P419" s="78"/>
      <c r="Q419" s="78"/>
      <c r="R419" s="78"/>
      <c r="S419" s="78"/>
      <c r="T419" s="79"/>
      <c r="AT419" s="16" t="s">
        <v>142</v>
      </c>
      <c r="AU419" s="16" t="s">
        <v>81</v>
      </c>
    </row>
    <row r="420" s="12" customFormat="1">
      <c r="B420" s="231"/>
      <c r="C420" s="232"/>
      <c r="D420" s="218" t="s">
        <v>144</v>
      </c>
      <c r="E420" s="233" t="s">
        <v>1</v>
      </c>
      <c r="F420" s="234" t="s">
        <v>1784</v>
      </c>
      <c r="G420" s="232"/>
      <c r="H420" s="235">
        <v>2.4009999999999998</v>
      </c>
      <c r="I420" s="236"/>
      <c r="J420" s="232"/>
      <c r="K420" s="232"/>
      <c r="L420" s="237"/>
      <c r="M420" s="238"/>
      <c r="N420" s="239"/>
      <c r="O420" s="239"/>
      <c r="P420" s="239"/>
      <c r="Q420" s="239"/>
      <c r="R420" s="239"/>
      <c r="S420" s="239"/>
      <c r="T420" s="240"/>
      <c r="AT420" s="241" t="s">
        <v>144</v>
      </c>
      <c r="AU420" s="241" t="s">
        <v>81</v>
      </c>
      <c r="AV420" s="12" t="s">
        <v>81</v>
      </c>
      <c r="AW420" s="12" t="s">
        <v>33</v>
      </c>
      <c r="AX420" s="12" t="s">
        <v>79</v>
      </c>
      <c r="AY420" s="241" t="s">
        <v>133</v>
      </c>
    </row>
    <row r="421" s="1" customFormat="1" ht="16.5" customHeight="1">
      <c r="B421" s="37"/>
      <c r="C421" s="206" t="s">
        <v>696</v>
      </c>
      <c r="D421" s="206" t="s">
        <v>135</v>
      </c>
      <c r="E421" s="207" t="s">
        <v>878</v>
      </c>
      <c r="F421" s="208" t="s">
        <v>879</v>
      </c>
      <c r="G421" s="209" t="s">
        <v>196</v>
      </c>
      <c r="H421" s="210">
        <v>377</v>
      </c>
      <c r="I421" s="211"/>
      <c r="J421" s="212">
        <f>ROUND(I421*H421,2)</f>
        <v>0</v>
      </c>
      <c r="K421" s="208" t="s">
        <v>139</v>
      </c>
      <c r="L421" s="42"/>
      <c r="M421" s="213" t="s">
        <v>1</v>
      </c>
      <c r="N421" s="214" t="s">
        <v>43</v>
      </c>
      <c r="O421" s="78"/>
      <c r="P421" s="215">
        <f>O421*H421</f>
        <v>0</v>
      </c>
      <c r="Q421" s="215">
        <v>0</v>
      </c>
      <c r="R421" s="215">
        <f>Q421*H421</f>
        <v>0</v>
      </c>
      <c r="S421" s="215">
        <v>0</v>
      </c>
      <c r="T421" s="216">
        <f>S421*H421</f>
        <v>0</v>
      </c>
      <c r="AR421" s="16" t="s">
        <v>140</v>
      </c>
      <c r="AT421" s="16" t="s">
        <v>135</v>
      </c>
      <c r="AU421" s="16" t="s">
        <v>81</v>
      </c>
      <c r="AY421" s="16" t="s">
        <v>133</v>
      </c>
      <c r="BE421" s="217">
        <f>IF(N421="základní",J421,0)</f>
        <v>0</v>
      </c>
      <c r="BF421" s="217">
        <f>IF(N421="snížená",J421,0)</f>
        <v>0</v>
      </c>
      <c r="BG421" s="217">
        <f>IF(N421="zákl. přenesená",J421,0)</f>
        <v>0</v>
      </c>
      <c r="BH421" s="217">
        <f>IF(N421="sníž. přenesená",J421,0)</f>
        <v>0</v>
      </c>
      <c r="BI421" s="217">
        <f>IF(N421="nulová",J421,0)</f>
        <v>0</v>
      </c>
      <c r="BJ421" s="16" t="s">
        <v>79</v>
      </c>
      <c r="BK421" s="217">
        <f>ROUND(I421*H421,2)</f>
        <v>0</v>
      </c>
      <c r="BL421" s="16" t="s">
        <v>140</v>
      </c>
      <c r="BM421" s="16" t="s">
        <v>1785</v>
      </c>
    </row>
    <row r="422" s="1" customFormat="1">
      <c r="B422" s="37"/>
      <c r="C422" s="38"/>
      <c r="D422" s="218" t="s">
        <v>142</v>
      </c>
      <c r="E422" s="38"/>
      <c r="F422" s="219" t="s">
        <v>881</v>
      </c>
      <c r="G422" s="38"/>
      <c r="H422" s="38"/>
      <c r="I422" s="131"/>
      <c r="J422" s="38"/>
      <c r="K422" s="38"/>
      <c r="L422" s="42"/>
      <c r="M422" s="220"/>
      <c r="N422" s="78"/>
      <c r="O422" s="78"/>
      <c r="P422" s="78"/>
      <c r="Q422" s="78"/>
      <c r="R422" s="78"/>
      <c r="S422" s="78"/>
      <c r="T422" s="79"/>
      <c r="AT422" s="16" t="s">
        <v>142</v>
      </c>
      <c r="AU422" s="16" t="s">
        <v>81</v>
      </c>
    </row>
    <row r="423" s="12" customFormat="1">
      <c r="B423" s="231"/>
      <c r="C423" s="232"/>
      <c r="D423" s="218" t="s">
        <v>144</v>
      </c>
      <c r="E423" s="233" t="s">
        <v>1</v>
      </c>
      <c r="F423" s="234" t="s">
        <v>1786</v>
      </c>
      <c r="G423" s="232"/>
      <c r="H423" s="235">
        <v>377</v>
      </c>
      <c r="I423" s="236"/>
      <c r="J423" s="232"/>
      <c r="K423" s="232"/>
      <c r="L423" s="237"/>
      <c r="M423" s="238"/>
      <c r="N423" s="239"/>
      <c r="O423" s="239"/>
      <c r="P423" s="239"/>
      <c r="Q423" s="239"/>
      <c r="R423" s="239"/>
      <c r="S423" s="239"/>
      <c r="T423" s="240"/>
      <c r="AT423" s="241" t="s">
        <v>144</v>
      </c>
      <c r="AU423" s="241" t="s">
        <v>81</v>
      </c>
      <c r="AV423" s="12" t="s">
        <v>81</v>
      </c>
      <c r="AW423" s="12" t="s">
        <v>33</v>
      </c>
      <c r="AX423" s="12" t="s">
        <v>72</v>
      </c>
      <c r="AY423" s="241" t="s">
        <v>133</v>
      </c>
    </row>
    <row r="424" s="13" customFormat="1">
      <c r="B424" s="242"/>
      <c r="C424" s="243"/>
      <c r="D424" s="218" t="s">
        <v>144</v>
      </c>
      <c r="E424" s="244" t="s">
        <v>1</v>
      </c>
      <c r="F424" s="245" t="s">
        <v>149</v>
      </c>
      <c r="G424" s="243"/>
      <c r="H424" s="246">
        <v>377</v>
      </c>
      <c r="I424" s="247"/>
      <c r="J424" s="243"/>
      <c r="K424" s="243"/>
      <c r="L424" s="248"/>
      <c r="M424" s="249"/>
      <c r="N424" s="250"/>
      <c r="O424" s="250"/>
      <c r="P424" s="250"/>
      <c r="Q424" s="250"/>
      <c r="R424" s="250"/>
      <c r="S424" s="250"/>
      <c r="T424" s="251"/>
      <c r="AT424" s="252" t="s">
        <v>144</v>
      </c>
      <c r="AU424" s="252" t="s">
        <v>81</v>
      </c>
      <c r="AV424" s="13" t="s">
        <v>140</v>
      </c>
      <c r="AW424" s="13" t="s">
        <v>33</v>
      </c>
      <c r="AX424" s="13" t="s">
        <v>79</v>
      </c>
      <c r="AY424" s="252" t="s">
        <v>133</v>
      </c>
    </row>
    <row r="425" s="1" customFormat="1" ht="22.5" customHeight="1">
      <c r="B425" s="37"/>
      <c r="C425" s="206" t="s">
        <v>701</v>
      </c>
      <c r="D425" s="206" t="s">
        <v>135</v>
      </c>
      <c r="E425" s="207" t="s">
        <v>1787</v>
      </c>
      <c r="F425" s="208" t="s">
        <v>1788</v>
      </c>
      <c r="G425" s="209" t="s">
        <v>138</v>
      </c>
      <c r="H425" s="210">
        <v>7.2000000000000002</v>
      </c>
      <c r="I425" s="211"/>
      <c r="J425" s="212">
        <f>ROUND(I425*H425,2)</f>
        <v>0</v>
      </c>
      <c r="K425" s="208" t="s">
        <v>139</v>
      </c>
      <c r="L425" s="42"/>
      <c r="M425" s="213" t="s">
        <v>1</v>
      </c>
      <c r="N425" s="214" t="s">
        <v>43</v>
      </c>
      <c r="O425" s="78"/>
      <c r="P425" s="215">
        <f>O425*H425</f>
        <v>0</v>
      </c>
      <c r="Q425" s="215">
        <v>0</v>
      </c>
      <c r="R425" s="215">
        <f>Q425*H425</f>
        <v>0</v>
      </c>
      <c r="S425" s="215">
        <v>0</v>
      </c>
      <c r="T425" s="216">
        <f>S425*H425</f>
        <v>0</v>
      </c>
      <c r="AR425" s="16" t="s">
        <v>140</v>
      </c>
      <c r="AT425" s="16" t="s">
        <v>135</v>
      </c>
      <c r="AU425" s="16" t="s">
        <v>81</v>
      </c>
      <c r="AY425" s="16" t="s">
        <v>133</v>
      </c>
      <c r="BE425" s="217">
        <f>IF(N425="základní",J425,0)</f>
        <v>0</v>
      </c>
      <c r="BF425" s="217">
        <f>IF(N425="snížená",J425,0)</f>
        <v>0</v>
      </c>
      <c r="BG425" s="217">
        <f>IF(N425="zákl. přenesená",J425,0)</f>
        <v>0</v>
      </c>
      <c r="BH425" s="217">
        <f>IF(N425="sníž. přenesená",J425,0)</f>
        <v>0</v>
      </c>
      <c r="BI425" s="217">
        <f>IF(N425="nulová",J425,0)</f>
        <v>0</v>
      </c>
      <c r="BJ425" s="16" t="s">
        <v>79</v>
      </c>
      <c r="BK425" s="217">
        <f>ROUND(I425*H425,2)</f>
        <v>0</v>
      </c>
      <c r="BL425" s="16" t="s">
        <v>140</v>
      </c>
      <c r="BM425" s="16" t="s">
        <v>1789</v>
      </c>
    </row>
    <row r="426" s="11" customFormat="1">
      <c r="B426" s="221"/>
      <c r="C426" s="222"/>
      <c r="D426" s="218" t="s">
        <v>144</v>
      </c>
      <c r="E426" s="223" t="s">
        <v>1</v>
      </c>
      <c r="F426" s="224" t="s">
        <v>1790</v>
      </c>
      <c r="G426" s="222"/>
      <c r="H426" s="223" t="s">
        <v>1</v>
      </c>
      <c r="I426" s="225"/>
      <c r="J426" s="222"/>
      <c r="K426" s="222"/>
      <c r="L426" s="226"/>
      <c r="M426" s="227"/>
      <c r="N426" s="228"/>
      <c r="O426" s="228"/>
      <c r="P426" s="228"/>
      <c r="Q426" s="228"/>
      <c r="R426" s="228"/>
      <c r="S426" s="228"/>
      <c r="T426" s="229"/>
      <c r="AT426" s="230" t="s">
        <v>144</v>
      </c>
      <c r="AU426" s="230" t="s">
        <v>81</v>
      </c>
      <c r="AV426" s="11" t="s">
        <v>79</v>
      </c>
      <c r="AW426" s="11" t="s">
        <v>33</v>
      </c>
      <c r="AX426" s="11" t="s">
        <v>72</v>
      </c>
      <c r="AY426" s="230" t="s">
        <v>133</v>
      </c>
    </row>
    <row r="427" s="11" customFormat="1">
      <c r="B427" s="221"/>
      <c r="C427" s="222"/>
      <c r="D427" s="218" t="s">
        <v>144</v>
      </c>
      <c r="E427" s="223" t="s">
        <v>1</v>
      </c>
      <c r="F427" s="224" t="s">
        <v>1791</v>
      </c>
      <c r="G427" s="222"/>
      <c r="H427" s="223" t="s">
        <v>1</v>
      </c>
      <c r="I427" s="225"/>
      <c r="J427" s="222"/>
      <c r="K427" s="222"/>
      <c r="L427" s="226"/>
      <c r="M427" s="227"/>
      <c r="N427" s="228"/>
      <c r="O427" s="228"/>
      <c r="P427" s="228"/>
      <c r="Q427" s="228"/>
      <c r="R427" s="228"/>
      <c r="S427" s="228"/>
      <c r="T427" s="229"/>
      <c r="AT427" s="230" t="s">
        <v>144</v>
      </c>
      <c r="AU427" s="230" t="s">
        <v>81</v>
      </c>
      <c r="AV427" s="11" t="s">
        <v>79</v>
      </c>
      <c r="AW427" s="11" t="s">
        <v>33</v>
      </c>
      <c r="AX427" s="11" t="s">
        <v>72</v>
      </c>
      <c r="AY427" s="230" t="s">
        <v>133</v>
      </c>
    </row>
    <row r="428" s="12" customFormat="1">
      <c r="B428" s="231"/>
      <c r="C428" s="232"/>
      <c r="D428" s="218" t="s">
        <v>144</v>
      </c>
      <c r="E428" s="233" t="s">
        <v>1</v>
      </c>
      <c r="F428" s="234" t="s">
        <v>1792</v>
      </c>
      <c r="G428" s="232"/>
      <c r="H428" s="235">
        <v>7.2000000000000002</v>
      </c>
      <c r="I428" s="236"/>
      <c r="J428" s="232"/>
      <c r="K428" s="232"/>
      <c r="L428" s="237"/>
      <c r="M428" s="238"/>
      <c r="N428" s="239"/>
      <c r="O428" s="239"/>
      <c r="P428" s="239"/>
      <c r="Q428" s="239"/>
      <c r="R428" s="239"/>
      <c r="S428" s="239"/>
      <c r="T428" s="240"/>
      <c r="AT428" s="241" t="s">
        <v>144</v>
      </c>
      <c r="AU428" s="241" t="s">
        <v>81</v>
      </c>
      <c r="AV428" s="12" t="s">
        <v>81</v>
      </c>
      <c r="AW428" s="12" t="s">
        <v>33</v>
      </c>
      <c r="AX428" s="12" t="s">
        <v>72</v>
      </c>
      <c r="AY428" s="241" t="s">
        <v>133</v>
      </c>
    </row>
    <row r="429" s="13" customFormat="1">
      <c r="B429" s="242"/>
      <c r="C429" s="243"/>
      <c r="D429" s="218" t="s">
        <v>144</v>
      </c>
      <c r="E429" s="244" t="s">
        <v>1</v>
      </c>
      <c r="F429" s="245" t="s">
        <v>149</v>
      </c>
      <c r="G429" s="243"/>
      <c r="H429" s="246">
        <v>7.2000000000000002</v>
      </c>
      <c r="I429" s="247"/>
      <c r="J429" s="243"/>
      <c r="K429" s="243"/>
      <c r="L429" s="248"/>
      <c r="M429" s="249"/>
      <c r="N429" s="250"/>
      <c r="O429" s="250"/>
      <c r="P429" s="250"/>
      <c r="Q429" s="250"/>
      <c r="R429" s="250"/>
      <c r="S429" s="250"/>
      <c r="T429" s="251"/>
      <c r="AT429" s="252" t="s">
        <v>144</v>
      </c>
      <c r="AU429" s="252" t="s">
        <v>81</v>
      </c>
      <c r="AV429" s="13" t="s">
        <v>140</v>
      </c>
      <c r="AW429" s="13" t="s">
        <v>33</v>
      </c>
      <c r="AX429" s="13" t="s">
        <v>79</v>
      </c>
      <c r="AY429" s="252" t="s">
        <v>133</v>
      </c>
    </row>
    <row r="430" s="1" customFormat="1" ht="16.5" customHeight="1">
      <c r="B430" s="37"/>
      <c r="C430" s="206" t="s">
        <v>706</v>
      </c>
      <c r="D430" s="206" t="s">
        <v>135</v>
      </c>
      <c r="E430" s="207" t="s">
        <v>1793</v>
      </c>
      <c r="F430" s="208" t="s">
        <v>1794</v>
      </c>
      <c r="G430" s="209" t="s">
        <v>196</v>
      </c>
      <c r="H430" s="210">
        <v>1</v>
      </c>
      <c r="I430" s="211"/>
      <c r="J430" s="212">
        <f>ROUND(I430*H430,2)</f>
        <v>0</v>
      </c>
      <c r="K430" s="208" t="s">
        <v>139</v>
      </c>
      <c r="L430" s="42"/>
      <c r="M430" s="213" t="s">
        <v>1</v>
      </c>
      <c r="N430" s="214" t="s">
        <v>43</v>
      </c>
      <c r="O430" s="78"/>
      <c r="P430" s="215">
        <f>O430*H430</f>
        <v>0</v>
      </c>
      <c r="Q430" s="215">
        <v>0</v>
      </c>
      <c r="R430" s="215">
        <f>Q430*H430</f>
        <v>0</v>
      </c>
      <c r="S430" s="215">
        <v>0</v>
      </c>
      <c r="T430" s="216">
        <f>S430*H430</f>
        <v>0</v>
      </c>
      <c r="AR430" s="16" t="s">
        <v>140</v>
      </c>
      <c r="AT430" s="16" t="s">
        <v>135</v>
      </c>
      <c r="AU430" s="16" t="s">
        <v>81</v>
      </c>
      <c r="AY430" s="16" t="s">
        <v>133</v>
      </c>
      <c r="BE430" s="217">
        <f>IF(N430="základní",J430,0)</f>
        <v>0</v>
      </c>
      <c r="BF430" s="217">
        <f>IF(N430="snížená",J430,0)</f>
        <v>0</v>
      </c>
      <c r="BG430" s="217">
        <f>IF(N430="zákl. přenesená",J430,0)</f>
        <v>0</v>
      </c>
      <c r="BH430" s="217">
        <f>IF(N430="sníž. přenesená",J430,0)</f>
        <v>0</v>
      </c>
      <c r="BI430" s="217">
        <f>IF(N430="nulová",J430,0)</f>
        <v>0</v>
      </c>
      <c r="BJ430" s="16" t="s">
        <v>79</v>
      </c>
      <c r="BK430" s="217">
        <f>ROUND(I430*H430,2)</f>
        <v>0</v>
      </c>
      <c r="BL430" s="16" t="s">
        <v>140</v>
      </c>
      <c r="BM430" s="16" t="s">
        <v>1795</v>
      </c>
    </row>
    <row r="431" s="1" customFormat="1">
      <c r="B431" s="37"/>
      <c r="C431" s="38"/>
      <c r="D431" s="218" t="s">
        <v>142</v>
      </c>
      <c r="E431" s="38"/>
      <c r="F431" s="219" t="s">
        <v>1796</v>
      </c>
      <c r="G431" s="38"/>
      <c r="H431" s="38"/>
      <c r="I431" s="131"/>
      <c r="J431" s="38"/>
      <c r="K431" s="38"/>
      <c r="L431" s="42"/>
      <c r="M431" s="220"/>
      <c r="N431" s="78"/>
      <c r="O431" s="78"/>
      <c r="P431" s="78"/>
      <c r="Q431" s="78"/>
      <c r="R431" s="78"/>
      <c r="S431" s="78"/>
      <c r="T431" s="79"/>
      <c r="AT431" s="16" t="s">
        <v>142</v>
      </c>
      <c r="AU431" s="16" t="s">
        <v>81</v>
      </c>
    </row>
    <row r="432" s="1" customFormat="1" ht="16.5" customHeight="1">
      <c r="B432" s="37"/>
      <c r="C432" s="206" t="s">
        <v>710</v>
      </c>
      <c r="D432" s="206" t="s">
        <v>135</v>
      </c>
      <c r="E432" s="207" t="s">
        <v>1797</v>
      </c>
      <c r="F432" s="208" t="s">
        <v>1798</v>
      </c>
      <c r="G432" s="209" t="s">
        <v>138</v>
      </c>
      <c r="H432" s="210">
        <v>16.879999999999999</v>
      </c>
      <c r="I432" s="211"/>
      <c r="J432" s="212">
        <f>ROUND(I432*H432,2)</f>
        <v>0</v>
      </c>
      <c r="K432" s="208" t="s">
        <v>139</v>
      </c>
      <c r="L432" s="42"/>
      <c r="M432" s="213" t="s">
        <v>1</v>
      </c>
      <c r="N432" s="214" t="s">
        <v>43</v>
      </c>
      <c r="O432" s="78"/>
      <c r="P432" s="215">
        <f>O432*H432</f>
        <v>0</v>
      </c>
      <c r="Q432" s="215">
        <v>0</v>
      </c>
      <c r="R432" s="215">
        <f>Q432*H432</f>
        <v>0</v>
      </c>
      <c r="S432" s="215">
        <v>0</v>
      </c>
      <c r="T432" s="216">
        <f>S432*H432</f>
        <v>0</v>
      </c>
      <c r="AR432" s="16" t="s">
        <v>140</v>
      </c>
      <c r="AT432" s="16" t="s">
        <v>135</v>
      </c>
      <c r="AU432" s="16" t="s">
        <v>81</v>
      </c>
      <c r="AY432" s="16" t="s">
        <v>133</v>
      </c>
      <c r="BE432" s="217">
        <f>IF(N432="základní",J432,0)</f>
        <v>0</v>
      </c>
      <c r="BF432" s="217">
        <f>IF(N432="snížená",J432,0)</f>
        <v>0</v>
      </c>
      <c r="BG432" s="217">
        <f>IF(N432="zákl. přenesená",J432,0)</f>
        <v>0</v>
      </c>
      <c r="BH432" s="217">
        <f>IF(N432="sníž. přenesená",J432,0)</f>
        <v>0</v>
      </c>
      <c r="BI432" s="217">
        <f>IF(N432="nulová",J432,0)</f>
        <v>0</v>
      </c>
      <c r="BJ432" s="16" t="s">
        <v>79</v>
      </c>
      <c r="BK432" s="217">
        <f>ROUND(I432*H432,2)</f>
        <v>0</v>
      </c>
      <c r="BL432" s="16" t="s">
        <v>140</v>
      </c>
      <c r="BM432" s="16" t="s">
        <v>1799</v>
      </c>
    </row>
    <row r="433" s="1" customFormat="1">
      <c r="B433" s="37"/>
      <c r="C433" s="38"/>
      <c r="D433" s="218" t="s">
        <v>142</v>
      </c>
      <c r="E433" s="38"/>
      <c r="F433" s="219" t="s">
        <v>1800</v>
      </c>
      <c r="G433" s="38"/>
      <c r="H433" s="38"/>
      <c r="I433" s="131"/>
      <c r="J433" s="38"/>
      <c r="K433" s="38"/>
      <c r="L433" s="42"/>
      <c r="M433" s="220"/>
      <c r="N433" s="78"/>
      <c r="O433" s="78"/>
      <c r="P433" s="78"/>
      <c r="Q433" s="78"/>
      <c r="R433" s="78"/>
      <c r="S433" s="78"/>
      <c r="T433" s="79"/>
      <c r="AT433" s="16" t="s">
        <v>142</v>
      </c>
      <c r="AU433" s="16" t="s">
        <v>81</v>
      </c>
    </row>
    <row r="434" s="11" customFormat="1">
      <c r="B434" s="221"/>
      <c r="C434" s="222"/>
      <c r="D434" s="218" t="s">
        <v>144</v>
      </c>
      <c r="E434" s="223" t="s">
        <v>1</v>
      </c>
      <c r="F434" s="224" t="s">
        <v>1790</v>
      </c>
      <c r="G434" s="222"/>
      <c r="H434" s="223" t="s">
        <v>1</v>
      </c>
      <c r="I434" s="225"/>
      <c r="J434" s="222"/>
      <c r="K434" s="222"/>
      <c r="L434" s="226"/>
      <c r="M434" s="227"/>
      <c r="N434" s="228"/>
      <c r="O434" s="228"/>
      <c r="P434" s="228"/>
      <c r="Q434" s="228"/>
      <c r="R434" s="228"/>
      <c r="S434" s="228"/>
      <c r="T434" s="229"/>
      <c r="AT434" s="230" t="s">
        <v>144</v>
      </c>
      <c r="AU434" s="230" t="s">
        <v>81</v>
      </c>
      <c r="AV434" s="11" t="s">
        <v>79</v>
      </c>
      <c r="AW434" s="11" t="s">
        <v>33</v>
      </c>
      <c r="AX434" s="11" t="s">
        <v>72</v>
      </c>
      <c r="AY434" s="230" t="s">
        <v>133</v>
      </c>
    </row>
    <row r="435" s="11" customFormat="1">
      <c r="B435" s="221"/>
      <c r="C435" s="222"/>
      <c r="D435" s="218" t="s">
        <v>144</v>
      </c>
      <c r="E435" s="223" t="s">
        <v>1</v>
      </c>
      <c r="F435" s="224" t="s">
        <v>1801</v>
      </c>
      <c r="G435" s="222"/>
      <c r="H435" s="223" t="s">
        <v>1</v>
      </c>
      <c r="I435" s="225"/>
      <c r="J435" s="222"/>
      <c r="K435" s="222"/>
      <c r="L435" s="226"/>
      <c r="M435" s="227"/>
      <c r="N435" s="228"/>
      <c r="O435" s="228"/>
      <c r="P435" s="228"/>
      <c r="Q435" s="228"/>
      <c r="R435" s="228"/>
      <c r="S435" s="228"/>
      <c r="T435" s="229"/>
      <c r="AT435" s="230" t="s">
        <v>144</v>
      </c>
      <c r="AU435" s="230" t="s">
        <v>81</v>
      </c>
      <c r="AV435" s="11" t="s">
        <v>79</v>
      </c>
      <c r="AW435" s="11" t="s">
        <v>33</v>
      </c>
      <c r="AX435" s="11" t="s">
        <v>72</v>
      </c>
      <c r="AY435" s="230" t="s">
        <v>133</v>
      </c>
    </row>
    <row r="436" s="12" customFormat="1">
      <c r="B436" s="231"/>
      <c r="C436" s="232"/>
      <c r="D436" s="218" t="s">
        <v>144</v>
      </c>
      <c r="E436" s="233" t="s">
        <v>1</v>
      </c>
      <c r="F436" s="234" t="s">
        <v>1566</v>
      </c>
      <c r="G436" s="232"/>
      <c r="H436" s="235">
        <v>16.879999999999999</v>
      </c>
      <c r="I436" s="236"/>
      <c r="J436" s="232"/>
      <c r="K436" s="232"/>
      <c r="L436" s="237"/>
      <c r="M436" s="238"/>
      <c r="N436" s="239"/>
      <c r="O436" s="239"/>
      <c r="P436" s="239"/>
      <c r="Q436" s="239"/>
      <c r="R436" s="239"/>
      <c r="S436" s="239"/>
      <c r="T436" s="240"/>
      <c r="AT436" s="241" t="s">
        <v>144</v>
      </c>
      <c r="AU436" s="241" t="s">
        <v>81</v>
      </c>
      <c r="AV436" s="12" t="s">
        <v>81</v>
      </c>
      <c r="AW436" s="12" t="s">
        <v>33</v>
      </c>
      <c r="AX436" s="12" t="s">
        <v>72</v>
      </c>
      <c r="AY436" s="241" t="s">
        <v>133</v>
      </c>
    </row>
    <row r="437" s="13" customFormat="1">
      <c r="B437" s="242"/>
      <c r="C437" s="243"/>
      <c r="D437" s="218" t="s">
        <v>144</v>
      </c>
      <c r="E437" s="244" t="s">
        <v>1</v>
      </c>
      <c r="F437" s="245" t="s">
        <v>149</v>
      </c>
      <c r="G437" s="243"/>
      <c r="H437" s="246">
        <v>16.879999999999999</v>
      </c>
      <c r="I437" s="247"/>
      <c r="J437" s="243"/>
      <c r="K437" s="243"/>
      <c r="L437" s="248"/>
      <c r="M437" s="249"/>
      <c r="N437" s="250"/>
      <c r="O437" s="250"/>
      <c r="P437" s="250"/>
      <c r="Q437" s="250"/>
      <c r="R437" s="250"/>
      <c r="S437" s="250"/>
      <c r="T437" s="251"/>
      <c r="AT437" s="252" t="s">
        <v>144</v>
      </c>
      <c r="AU437" s="252" t="s">
        <v>81</v>
      </c>
      <c r="AV437" s="13" t="s">
        <v>140</v>
      </c>
      <c r="AW437" s="13" t="s">
        <v>33</v>
      </c>
      <c r="AX437" s="13" t="s">
        <v>79</v>
      </c>
      <c r="AY437" s="252" t="s">
        <v>133</v>
      </c>
    </row>
    <row r="438" s="1" customFormat="1" ht="16.5" customHeight="1">
      <c r="B438" s="37"/>
      <c r="C438" s="206" t="s">
        <v>714</v>
      </c>
      <c r="D438" s="206" t="s">
        <v>135</v>
      </c>
      <c r="E438" s="207" t="s">
        <v>883</v>
      </c>
      <c r="F438" s="208" t="s">
        <v>884</v>
      </c>
      <c r="G438" s="209" t="s">
        <v>502</v>
      </c>
      <c r="H438" s="210">
        <v>179.78200000000001</v>
      </c>
      <c r="I438" s="211"/>
      <c r="J438" s="212">
        <f>ROUND(I438*H438,2)</f>
        <v>0</v>
      </c>
      <c r="K438" s="208" t="s">
        <v>1</v>
      </c>
      <c r="L438" s="42"/>
      <c r="M438" s="213" t="s">
        <v>1</v>
      </c>
      <c r="N438" s="214" t="s">
        <v>43</v>
      </c>
      <c r="O438" s="78"/>
      <c r="P438" s="215">
        <f>O438*H438</f>
        <v>0</v>
      </c>
      <c r="Q438" s="215">
        <v>0</v>
      </c>
      <c r="R438" s="215">
        <f>Q438*H438</f>
        <v>0</v>
      </c>
      <c r="S438" s="215">
        <v>0</v>
      </c>
      <c r="T438" s="216">
        <f>S438*H438</f>
        <v>0</v>
      </c>
      <c r="AR438" s="16" t="s">
        <v>140</v>
      </c>
      <c r="AT438" s="16" t="s">
        <v>135</v>
      </c>
      <c r="AU438" s="16" t="s">
        <v>81</v>
      </c>
      <c r="AY438" s="16" t="s">
        <v>133</v>
      </c>
      <c r="BE438" s="217">
        <f>IF(N438="základní",J438,0)</f>
        <v>0</v>
      </c>
      <c r="BF438" s="217">
        <f>IF(N438="snížená",J438,0)</f>
        <v>0</v>
      </c>
      <c r="BG438" s="217">
        <f>IF(N438="zákl. přenesená",J438,0)</f>
        <v>0</v>
      </c>
      <c r="BH438" s="217">
        <f>IF(N438="sníž. přenesená",J438,0)</f>
        <v>0</v>
      </c>
      <c r="BI438" s="217">
        <f>IF(N438="nulová",J438,0)</f>
        <v>0</v>
      </c>
      <c r="BJ438" s="16" t="s">
        <v>79</v>
      </c>
      <c r="BK438" s="217">
        <f>ROUND(I438*H438,2)</f>
        <v>0</v>
      </c>
      <c r="BL438" s="16" t="s">
        <v>140</v>
      </c>
      <c r="BM438" s="16" t="s">
        <v>1802</v>
      </c>
    </row>
    <row r="439" s="1" customFormat="1">
      <c r="B439" s="37"/>
      <c r="C439" s="38"/>
      <c r="D439" s="218" t="s">
        <v>142</v>
      </c>
      <c r="E439" s="38"/>
      <c r="F439" s="219" t="s">
        <v>884</v>
      </c>
      <c r="G439" s="38"/>
      <c r="H439" s="38"/>
      <c r="I439" s="131"/>
      <c r="J439" s="38"/>
      <c r="K439" s="38"/>
      <c r="L439" s="42"/>
      <c r="M439" s="220"/>
      <c r="N439" s="78"/>
      <c r="O439" s="78"/>
      <c r="P439" s="78"/>
      <c r="Q439" s="78"/>
      <c r="R439" s="78"/>
      <c r="S439" s="78"/>
      <c r="T439" s="79"/>
      <c r="AT439" s="16" t="s">
        <v>142</v>
      </c>
      <c r="AU439" s="16" t="s">
        <v>81</v>
      </c>
    </row>
    <row r="440" s="1" customFormat="1" ht="16.5" customHeight="1">
      <c r="B440" s="37"/>
      <c r="C440" s="206" t="s">
        <v>718</v>
      </c>
      <c r="D440" s="206" t="s">
        <v>135</v>
      </c>
      <c r="E440" s="207" t="s">
        <v>887</v>
      </c>
      <c r="F440" s="208" t="s">
        <v>888</v>
      </c>
      <c r="G440" s="209" t="s">
        <v>502</v>
      </c>
      <c r="H440" s="210">
        <v>2696.73</v>
      </c>
      <c r="I440" s="211"/>
      <c r="J440" s="212">
        <f>ROUND(I440*H440,2)</f>
        <v>0</v>
      </c>
      <c r="K440" s="208" t="s">
        <v>1</v>
      </c>
      <c r="L440" s="42"/>
      <c r="M440" s="213" t="s">
        <v>1</v>
      </c>
      <c r="N440" s="214" t="s">
        <v>43</v>
      </c>
      <c r="O440" s="78"/>
      <c r="P440" s="215">
        <f>O440*H440</f>
        <v>0</v>
      </c>
      <c r="Q440" s="215">
        <v>0</v>
      </c>
      <c r="R440" s="215">
        <f>Q440*H440</f>
        <v>0</v>
      </c>
      <c r="S440" s="215">
        <v>0</v>
      </c>
      <c r="T440" s="216">
        <f>S440*H440</f>
        <v>0</v>
      </c>
      <c r="AR440" s="16" t="s">
        <v>140</v>
      </c>
      <c r="AT440" s="16" t="s">
        <v>135</v>
      </c>
      <c r="AU440" s="16" t="s">
        <v>81</v>
      </c>
      <c r="AY440" s="16" t="s">
        <v>133</v>
      </c>
      <c r="BE440" s="217">
        <f>IF(N440="základní",J440,0)</f>
        <v>0</v>
      </c>
      <c r="BF440" s="217">
        <f>IF(N440="snížená",J440,0)</f>
        <v>0</v>
      </c>
      <c r="BG440" s="217">
        <f>IF(N440="zákl. přenesená",J440,0)</f>
        <v>0</v>
      </c>
      <c r="BH440" s="217">
        <f>IF(N440="sníž. přenesená",J440,0)</f>
        <v>0</v>
      </c>
      <c r="BI440" s="217">
        <f>IF(N440="nulová",J440,0)</f>
        <v>0</v>
      </c>
      <c r="BJ440" s="16" t="s">
        <v>79</v>
      </c>
      <c r="BK440" s="217">
        <f>ROUND(I440*H440,2)</f>
        <v>0</v>
      </c>
      <c r="BL440" s="16" t="s">
        <v>140</v>
      </c>
      <c r="BM440" s="16" t="s">
        <v>1803</v>
      </c>
    </row>
    <row r="441" s="1" customFormat="1">
      <c r="B441" s="37"/>
      <c r="C441" s="38"/>
      <c r="D441" s="218" t="s">
        <v>142</v>
      </c>
      <c r="E441" s="38"/>
      <c r="F441" s="219" t="s">
        <v>888</v>
      </c>
      <c r="G441" s="38"/>
      <c r="H441" s="38"/>
      <c r="I441" s="131"/>
      <c r="J441" s="38"/>
      <c r="K441" s="38"/>
      <c r="L441" s="42"/>
      <c r="M441" s="220"/>
      <c r="N441" s="78"/>
      <c r="O441" s="78"/>
      <c r="P441" s="78"/>
      <c r="Q441" s="78"/>
      <c r="R441" s="78"/>
      <c r="S441" s="78"/>
      <c r="T441" s="79"/>
      <c r="AT441" s="16" t="s">
        <v>142</v>
      </c>
      <c r="AU441" s="16" t="s">
        <v>81</v>
      </c>
    </row>
    <row r="442" s="12" customFormat="1">
      <c r="B442" s="231"/>
      <c r="C442" s="232"/>
      <c r="D442" s="218" t="s">
        <v>144</v>
      </c>
      <c r="E442" s="233" t="s">
        <v>1</v>
      </c>
      <c r="F442" s="234" t="s">
        <v>1804</v>
      </c>
      <c r="G442" s="232"/>
      <c r="H442" s="235">
        <v>2696.73</v>
      </c>
      <c r="I442" s="236"/>
      <c r="J442" s="232"/>
      <c r="K442" s="232"/>
      <c r="L442" s="237"/>
      <c r="M442" s="238"/>
      <c r="N442" s="239"/>
      <c r="O442" s="239"/>
      <c r="P442" s="239"/>
      <c r="Q442" s="239"/>
      <c r="R442" s="239"/>
      <c r="S442" s="239"/>
      <c r="T442" s="240"/>
      <c r="AT442" s="241" t="s">
        <v>144</v>
      </c>
      <c r="AU442" s="241" t="s">
        <v>81</v>
      </c>
      <c r="AV442" s="12" t="s">
        <v>81</v>
      </c>
      <c r="AW442" s="12" t="s">
        <v>33</v>
      </c>
      <c r="AX442" s="12" t="s">
        <v>79</v>
      </c>
      <c r="AY442" s="241" t="s">
        <v>133</v>
      </c>
    </row>
    <row r="443" s="1" customFormat="1" ht="16.5" customHeight="1">
      <c r="B443" s="37"/>
      <c r="C443" s="206" t="s">
        <v>722</v>
      </c>
      <c r="D443" s="206" t="s">
        <v>135</v>
      </c>
      <c r="E443" s="207" t="s">
        <v>1215</v>
      </c>
      <c r="F443" s="208" t="s">
        <v>1216</v>
      </c>
      <c r="G443" s="209" t="s">
        <v>138</v>
      </c>
      <c r="H443" s="210">
        <v>61.5</v>
      </c>
      <c r="I443" s="211"/>
      <c r="J443" s="212">
        <f>ROUND(I443*H443,2)</f>
        <v>0</v>
      </c>
      <c r="K443" s="208" t="s">
        <v>139</v>
      </c>
      <c r="L443" s="42"/>
      <c r="M443" s="213" t="s">
        <v>1</v>
      </c>
      <c r="N443" s="214" t="s">
        <v>43</v>
      </c>
      <c r="O443" s="78"/>
      <c r="P443" s="215">
        <f>O443*H443</f>
        <v>0</v>
      </c>
      <c r="Q443" s="215">
        <v>0</v>
      </c>
      <c r="R443" s="215">
        <f>Q443*H443</f>
        <v>0</v>
      </c>
      <c r="S443" s="215">
        <v>0</v>
      </c>
      <c r="T443" s="216">
        <f>S443*H443</f>
        <v>0</v>
      </c>
      <c r="AR443" s="16" t="s">
        <v>140</v>
      </c>
      <c r="AT443" s="16" t="s">
        <v>135</v>
      </c>
      <c r="AU443" s="16" t="s">
        <v>81</v>
      </c>
      <c r="AY443" s="16" t="s">
        <v>133</v>
      </c>
      <c r="BE443" s="217">
        <f>IF(N443="základní",J443,0)</f>
        <v>0</v>
      </c>
      <c r="BF443" s="217">
        <f>IF(N443="snížená",J443,0)</f>
        <v>0</v>
      </c>
      <c r="BG443" s="217">
        <f>IF(N443="zákl. přenesená",J443,0)</f>
        <v>0</v>
      </c>
      <c r="BH443" s="217">
        <f>IF(N443="sníž. přenesená",J443,0)</f>
        <v>0</v>
      </c>
      <c r="BI443" s="217">
        <f>IF(N443="nulová",J443,0)</f>
        <v>0</v>
      </c>
      <c r="BJ443" s="16" t="s">
        <v>79</v>
      </c>
      <c r="BK443" s="217">
        <f>ROUND(I443*H443,2)</f>
        <v>0</v>
      </c>
      <c r="BL443" s="16" t="s">
        <v>140</v>
      </c>
      <c r="BM443" s="16" t="s">
        <v>1805</v>
      </c>
    </row>
    <row r="444" s="1" customFormat="1">
      <c r="B444" s="37"/>
      <c r="C444" s="38"/>
      <c r="D444" s="218" t="s">
        <v>142</v>
      </c>
      <c r="E444" s="38"/>
      <c r="F444" s="219" t="s">
        <v>1218</v>
      </c>
      <c r="G444" s="38"/>
      <c r="H444" s="38"/>
      <c r="I444" s="131"/>
      <c r="J444" s="38"/>
      <c r="K444" s="38"/>
      <c r="L444" s="42"/>
      <c r="M444" s="220"/>
      <c r="N444" s="78"/>
      <c r="O444" s="78"/>
      <c r="P444" s="78"/>
      <c r="Q444" s="78"/>
      <c r="R444" s="78"/>
      <c r="S444" s="78"/>
      <c r="T444" s="79"/>
      <c r="AT444" s="16" t="s">
        <v>142</v>
      </c>
      <c r="AU444" s="16" t="s">
        <v>81</v>
      </c>
    </row>
    <row r="445" s="11" customFormat="1">
      <c r="B445" s="221"/>
      <c r="C445" s="222"/>
      <c r="D445" s="218" t="s">
        <v>144</v>
      </c>
      <c r="E445" s="223" t="s">
        <v>1</v>
      </c>
      <c r="F445" s="224" t="s">
        <v>225</v>
      </c>
      <c r="G445" s="222"/>
      <c r="H445" s="223" t="s">
        <v>1</v>
      </c>
      <c r="I445" s="225"/>
      <c r="J445" s="222"/>
      <c r="K445" s="222"/>
      <c r="L445" s="226"/>
      <c r="M445" s="227"/>
      <c r="N445" s="228"/>
      <c r="O445" s="228"/>
      <c r="P445" s="228"/>
      <c r="Q445" s="228"/>
      <c r="R445" s="228"/>
      <c r="S445" s="228"/>
      <c r="T445" s="229"/>
      <c r="AT445" s="230" t="s">
        <v>144</v>
      </c>
      <c r="AU445" s="230" t="s">
        <v>81</v>
      </c>
      <c r="AV445" s="11" t="s">
        <v>79</v>
      </c>
      <c r="AW445" s="11" t="s">
        <v>33</v>
      </c>
      <c r="AX445" s="11" t="s">
        <v>72</v>
      </c>
      <c r="AY445" s="230" t="s">
        <v>133</v>
      </c>
    </row>
    <row r="446" s="11" customFormat="1">
      <c r="B446" s="221"/>
      <c r="C446" s="222"/>
      <c r="D446" s="218" t="s">
        <v>144</v>
      </c>
      <c r="E446" s="223" t="s">
        <v>1</v>
      </c>
      <c r="F446" s="224" t="s">
        <v>1593</v>
      </c>
      <c r="G446" s="222"/>
      <c r="H446" s="223" t="s">
        <v>1</v>
      </c>
      <c r="I446" s="225"/>
      <c r="J446" s="222"/>
      <c r="K446" s="222"/>
      <c r="L446" s="226"/>
      <c r="M446" s="227"/>
      <c r="N446" s="228"/>
      <c r="O446" s="228"/>
      <c r="P446" s="228"/>
      <c r="Q446" s="228"/>
      <c r="R446" s="228"/>
      <c r="S446" s="228"/>
      <c r="T446" s="229"/>
      <c r="AT446" s="230" t="s">
        <v>144</v>
      </c>
      <c r="AU446" s="230" t="s">
        <v>81</v>
      </c>
      <c r="AV446" s="11" t="s">
        <v>79</v>
      </c>
      <c r="AW446" s="11" t="s">
        <v>33</v>
      </c>
      <c r="AX446" s="11" t="s">
        <v>72</v>
      </c>
      <c r="AY446" s="230" t="s">
        <v>133</v>
      </c>
    </row>
    <row r="447" s="12" customFormat="1">
      <c r="B447" s="231"/>
      <c r="C447" s="232"/>
      <c r="D447" s="218" t="s">
        <v>144</v>
      </c>
      <c r="E447" s="233" t="s">
        <v>1</v>
      </c>
      <c r="F447" s="234" t="s">
        <v>1594</v>
      </c>
      <c r="G447" s="232"/>
      <c r="H447" s="235">
        <v>61.5</v>
      </c>
      <c r="I447" s="236"/>
      <c r="J447" s="232"/>
      <c r="K447" s="232"/>
      <c r="L447" s="237"/>
      <c r="M447" s="238"/>
      <c r="N447" s="239"/>
      <c r="O447" s="239"/>
      <c r="P447" s="239"/>
      <c r="Q447" s="239"/>
      <c r="R447" s="239"/>
      <c r="S447" s="239"/>
      <c r="T447" s="240"/>
      <c r="AT447" s="241" t="s">
        <v>144</v>
      </c>
      <c r="AU447" s="241" t="s">
        <v>81</v>
      </c>
      <c r="AV447" s="12" t="s">
        <v>81</v>
      </c>
      <c r="AW447" s="12" t="s">
        <v>33</v>
      </c>
      <c r="AX447" s="12" t="s">
        <v>72</v>
      </c>
      <c r="AY447" s="241" t="s">
        <v>133</v>
      </c>
    </row>
    <row r="448" s="13" customFormat="1">
      <c r="B448" s="242"/>
      <c r="C448" s="243"/>
      <c r="D448" s="218" t="s">
        <v>144</v>
      </c>
      <c r="E448" s="244" t="s">
        <v>1</v>
      </c>
      <c r="F448" s="245" t="s">
        <v>149</v>
      </c>
      <c r="G448" s="243"/>
      <c r="H448" s="246">
        <v>61.5</v>
      </c>
      <c r="I448" s="247"/>
      <c r="J448" s="243"/>
      <c r="K448" s="243"/>
      <c r="L448" s="248"/>
      <c r="M448" s="249"/>
      <c r="N448" s="250"/>
      <c r="O448" s="250"/>
      <c r="P448" s="250"/>
      <c r="Q448" s="250"/>
      <c r="R448" s="250"/>
      <c r="S448" s="250"/>
      <c r="T448" s="251"/>
      <c r="AT448" s="252" t="s">
        <v>144</v>
      </c>
      <c r="AU448" s="252" t="s">
        <v>81</v>
      </c>
      <c r="AV448" s="13" t="s">
        <v>140</v>
      </c>
      <c r="AW448" s="13" t="s">
        <v>33</v>
      </c>
      <c r="AX448" s="13" t="s">
        <v>79</v>
      </c>
      <c r="AY448" s="252" t="s">
        <v>133</v>
      </c>
    </row>
    <row r="449" s="10" customFormat="1" ht="20.88" customHeight="1">
      <c r="B449" s="190"/>
      <c r="C449" s="191"/>
      <c r="D449" s="192" t="s">
        <v>71</v>
      </c>
      <c r="E449" s="204" t="s">
        <v>821</v>
      </c>
      <c r="F449" s="204" t="s">
        <v>891</v>
      </c>
      <c r="G449" s="191"/>
      <c r="H449" s="191"/>
      <c r="I449" s="194"/>
      <c r="J449" s="205">
        <f>BK449</f>
        <v>0</v>
      </c>
      <c r="K449" s="191"/>
      <c r="L449" s="196"/>
      <c r="M449" s="197"/>
      <c r="N449" s="198"/>
      <c r="O449" s="198"/>
      <c r="P449" s="199">
        <f>SUM(P450:P457)</f>
        <v>0</v>
      </c>
      <c r="Q449" s="198"/>
      <c r="R449" s="199">
        <f>SUM(R450:R457)</f>
        <v>0</v>
      </c>
      <c r="S449" s="198"/>
      <c r="T449" s="200">
        <f>SUM(T450:T457)</f>
        <v>0</v>
      </c>
      <c r="AR449" s="201" t="s">
        <v>79</v>
      </c>
      <c r="AT449" s="202" t="s">
        <v>71</v>
      </c>
      <c r="AU449" s="202" t="s">
        <v>81</v>
      </c>
      <c r="AY449" s="201" t="s">
        <v>133</v>
      </c>
      <c r="BK449" s="203">
        <f>SUM(BK450:BK457)</f>
        <v>0</v>
      </c>
    </row>
    <row r="450" s="1" customFormat="1" ht="16.5" customHeight="1">
      <c r="B450" s="37"/>
      <c r="C450" s="206" t="s">
        <v>727</v>
      </c>
      <c r="D450" s="206" t="s">
        <v>135</v>
      </c>
      <c r="E450" s="207" t="s">
        <v>893</v>
      </c>
      <c r="F450" s="208" t="s">
        <v>894</v>
      </c>
      <c r="G450" s="209" t="s">
        <v>502</v>
      </c>
      <c r="H450" s="210">
        <v>705.49800000000005</v>
      </c>
      <c r="I450" s="211"/>
      <c r="J450" s="212">
        <f>ROUND(I450*H450,2)</f>
        <v>0</v>
      </c>
      <c r="K450" s="208" t="s">
        <v>1</v>
      </c>
      <c r="L450" s="42"/>
      <c r="M450" s="213" t="s">
        <v>1</v>
      </c>
      <c r="N450" s="214" t="s">
        <v>43</v>
      </c>
      <c r="O450" s="78"/>
      <c r="P450" s="215">
        <f>O450*H450</f>
        <v>0</v>
      </c>
      <c r="Q450" s="215">
        <v>0</v>
      </c>
      <c r="R450" s="215">
        <f>Q450*H450</f>
        <v>0</v>
      </c>
      <c r="S450" s="215">
        <v>0</v>
      </c>
      <c r="T450" s="216">
        <f>S450*H450</f>
        <v>0</v>
      </c>
      <c r="AR450" s="16" t="s">
        <v>140</v>
      </c>
      <c r="AT450" s="16" t="s">
        <v>135</v>
      </c>
      <c r="AU450" s="16" t="s">
        <v>156</v>
      </c>
      <c r="AY450" s="16" t="s">
        <v>133</v>
      </c>
      <c r="BE450" s="217">
        <f>IF(N450="základní",J450,0)</f>
        <v>0</v>
      </c>
      <c r="BF450" s="217">
        <f>IF(N450="snížená",J450,0)</f>
        <v>0</v>
      </c>
      <c r="BG450" s="217">
        <f>IF(N450="zákl. přenesená",J450,0)</f>
        <v>0</v>
      </c>
      <c r="BH450" s="217">
        <f>IF(N450="sníž. přenesená",J450,0)</f>
        <v>0</v>
      </c>
      <c r="BI450" s="217">
        <f>IF(N450="nulová",J450,0)</f>
        <v>0</v>
      </c>
      <c r="BJ450" s="16" t="s">
        <v>79</v>
      </c>
      <c r="BK450" s="217">
        <f>ROUND(I450*H450,2)</f>
        <v>0</v>
      </c>
      <c r="BL450" s="16" t="s">
        <v>140</v>
      </c>
      <c r="BM450" s="16" t="s">
        <v>1806</v>
      </c>
    </row>
    <row r="451" s="1" customFormat="1">
      <c r="B451" s="37"/>
      <c r="C451" s="38"/>
      <c r="D451" s="218" t="s">
        <v>142</v>
      </c>
      <c r="E451" s="38"/>
      <c r="F451" s="219" t="s">
        <v>894</v>
      </c>
      <c r="G451" s="38"/>
      <c r="H451" s="38"/>
      <c r="I451" s="131"/>
      <c r="J451" s="38"/>
      <c r="K451" s="38"/>
      <c r="L451" s="42"/>
      <c r="M451" s="220"/>
      <c r="N451" s="78"/>
      <c r="O451" s="78"/>
      <c r="P451" s="78"/>
      <c r="Q451" s="78"/>
      <c r="R451" s="78"/>
      <c r="S451" s="78"/>
      <c r="T451" s="79"/>
      <c r="AT451" s="16" t="s">
        <v>142</v>
      </c>
      <c r="AU451" s="16" t="s">
        <v>156</v>
      </c>
    </row>
    <row r="452" s="12" customFormat="1">
      <c r="B452" s="231"/>
      <c r="C452" s="232"/>
      <c r="D452" s="218" t="s">
        <v>144</v>
      </c>
      <c r="E452" s="233" t="s">
        <v>1</v>
      </c>
      <c r="F452" s="234" t="s">
        <v>1643</v>
      </c>
      <c r="G452" s="232"/>
      <c r="H452" s="235">
        <v>352.74900000000002</v>
      </c>
      <c r="I452" s="236"/>
      <c r="J452" s="232"/>
      <c r="K452" s="232"/>
      <c r="L452" s="237"/>
      <c r="M452" s="238"/>
      <c r="N452" s="239"/>
      <c r="O452" s="239"/>
      <c r="P452" s="239"/>
      <c r="Q452" s="239"/>
      <c r="R452" s="239"/>
      <c r="S452" s="239"/>
      <c r="T452" s="240"/>
      <c r="AT452" s="241" t="s">
        <v>144</v>
      </c>
      <c r="AU452" s="241" t="s">
        <v>156</v>
      </c>
      <c r="AV452" s="12" t="s">
        <v>81</v>
      </c>
      <c r="AW452" s="12" t="s">
        <v>33</v>
      </c>
      <c r="AX452" s="12" t="s">
        <v>72</v>
      </c>
      <c r="AY452" s="241" t="s">
        <v>133</v>
      </c>
    </row>
    <row r="453" s="12" customFormat="1">
      <c r="B453" s="231"/>
      <c r="C453" s="232"/>
      <c r="D453" s="218" t="s">
        <v>144</v>
      </c>
      <c r="E453" s="233" t="s">
        <v>1</v>
      </c>
      <c r="F453" s="234" t="s">
        <v>1807</v>
      </c>
      <c r="G453" s="232"/>
      <c r="H453" s="235">
        <v>705.49800000000005</v>
      </c>
      <c r="I453" s="236"/>
      <c r="J453" s="232"/>
      <c r="K453" s="232"/>
      <c r="L453" s="237"/>
      <c r="M453" s="238"/>
      <c r="N453" s="239"/>
      <c r="O453" s="239"/>
      <c r="P453" s="239"/>
      <c r="Q453" s="239"/>
      <c r="R453" s="239"/>
      <c r="S453" s="239"/>
      <c r="T453" s="240"/>
      <c r="AT453" s="241" t="s">
        <v>144</v>
      </c>
      <c r="AU453" s="241" t="s">
        <v>156</v>
      </c>
      <c r="AV453" s="12" t="s">
        <v>81</v>
      </c>
      <c r="AW453" s="12" t="s">
        <v>33</v>
      </c>
      <c r="AX453" s="12" t="s">
        <v>79</v>
      </c>
      <c r="AY453" s="241" t="s">
        <v>133</v>
      </c>
    </row>
    <row r="454" s="1" customFormat="1" ht="16.5" customHeight="1">
      <c r="B454" s="37"/>
      <c r="C454" s="206" t="s">
        <v>731</v>
      </c>
      <c r="D454" s="206" t="s">
        <v>135</v>
      </c>
      <c r="E454" s="207" t="s">
        <v>898</v>
      </c>
      <c r="F454" s="208" t="s">
        <v>899</v>
      </c>
      <c r="G454" s="209" t="s">
        <v>502</v>
      </c>
      <c r="H454" s="210">
        <v>179.78200000000001</v>
      </c>
      <c r="I454" s="211"/>
      <c r="J454" s="212">
        <f>ROUND(I454*H454,2)</f>
        <v>0</v>
      </c>
      <c r="K454" s="208" t="s">
        <v>1</v>
      </c>
      <c r="L454" s="42"/>
      <c r="M454" s="213" t="s">
        <v>1</v>
      </c>
      <c r="N454" s="214" t="s">
        <v>43</v>
      </c>
      <c r="O454" s="78"/>
      <c r="P454" s="215">
        <f>O454*H454</f>
        <v>0</v>
      </c>
      <c r="Q454" s="215">
        <v>0</v>
      </c>
      <c r="R454" s="215">
        <f>Q454*H454</f>
        <v>0</v>
      </c>
      <c r="S454" s="215">
        <v>0</v>
      </c>
      <c r="T454" s="216">
        <f>S454*H454</f>
        <v>0</v>
      </c>
      <c r="AR454" s="16" t="s">
        <v>140</v>
      </c>
      <c r="AT454" s="16" t="s">
        <v>135</v>
      </c>
      <c r="AU454" s="16" t="s">
        <v>156</v>
      </c>
      <c r="AY454" s="16" t="s">
        <v>133</v>
      </c>
      <c r="BE454" s="217">
        <f>IF(N454="základní",J454,0)</f>
        <v>0</v>
      </c>
      <c r="BF454" s="217">
        <f>IF(N454="snížená",J454,0)</f>
        <v>0</v>
      </c>
      <c r="BG454" s="217">
        <f>IF(N454="zákl. přenesená",J454,0)</f>
        <v>0</v>
      </c>
      <c r="BH454" s="217">
        <f>IF(N454="sníž. přenesená",J454,0)</f>
        <v>0</v>
      </c>
      <c r="BI454" s="217">
        <f>IF(N454="nulová",J454,0)</f>
        <v>0</v>
      </c>
      <c r="BJ454" s="16" t="s">
        <v>79</v>
      </c>
      <c r="BK454" s="217">
        <f>ROUND(I454*H454,2)</f>
        <v>0</v>
      </c>
      <c r="BL454" s="16" t="s">
        <v>140</v>
      </c>
      <c r="BM454" s="16" t="s">
        <v>1808</v>
      </c>
    </row>
    <row r="455" s="1" customFormat="1">
      <c r="B455" s="37"/>
      <c r="C455" s="38"/>
      <c r="D455" s="218" t="s">
        <v>142</v>
      </c>
      <c r="E455" s="38"/>
      <c r="F455" s="219" t="s">
        <v>899</v>
      </c>
      <c r="G455" s="38"/>
      <c r="H455" s="38"/>
      <c r="I455" s="131"/>
      <c r="J455" s="38"/>
      <c r="K455" s="38"/>
      <c r="L455" s="42"/>
      <c r="M455" s="220"/>
      <c r="N455" s="78"/>
      <c r="O455" s="78"/>
      <c r="P455" s="78"/>
      <c r="Q455" s="78"/>
      <c r="R455" s="78"/>
      <c r="S455" s="78"/>
      <c r="T455" s="79"/>
      <c r="AT455" s="16" t="s">
        <v>142</v>
      </c>
      <c r="AU455" s="16" t="s">
        <v>156</v>
      </c>
    </row>
    <row r="456" s="1" customFormat="1" ht="16.5" customHeight="1">
      <c r="B456" s="37"/>
      <c r="C456" s="206" t="s">
        <v>735</v>
      </c>
      <c r="D456" s="206" t="s">
        <v>135</v>
      </c>
      <c r="E456" s="207" t="s">
        <v>902</v>
      </c>
      <c r="F456" s="208" t="s">
        <v>903</v>
      </c>
      <c r="G456" s="209" t="s">
        <v>502</v>
      </c>
      <c r="H456" s="210">
        <v>882.83900000000006</v>
      </c>
      <c r="I456" s="211"/>
      <c r="J456" s="212">
        <f>ROUND(I456*H456,2)</f>
        <v>0</v>
      </c>
      <c r="K456" s="208" t="s">
        <v>1</v>
      </c>
      <c r="L456" s="42"/>
      <c r="M456" s="213" t="s">
        <v>1</v>
      </c>
      <c r="N456" s="214" t="s">
        <v>43</v>
      </c>
      <c r="O456" s="78"/>
      <c r="P456" s="215">
        <f>O456*H456</f>
        <v>0</v>
      </c>
      <c r="Q456" s="215">
        <v>0</v>
      </c>
      <c r="R456" s="215">
        <f>Q456*H456</f>
        <v>0</v>
      </c>
      <c r="S456" s="215">
        <v>0</v>
      </c>
      <c r="T456" s="216">
        <f>S456*H456</f>
        <v>0</v>
      </c>
      <c r="AR456" s="16" t="s">
        <v>140</v>
      </c>
      <c r="AT456" s="16" t="s">
        <v>135</v>
      </c>
      <c r="AU456" s="16" t="s">
        <v>156</v>
      </c>
      <c r="AY456" s="16" t="s">
        <v>133</v>
      </c>
      <c r="BE456" s="217">
        <f>IF(N456="základní",J456,0)</f>
        <v>0</v>
      </c>
      <c r="BF456" s="217">
        <f>IF(N456="snížená",J456,0)</f>
        <v>0</v>
      </c>
      <c r="BG456" s="217">
        <f>IF(N456="zákl. přenesená",J456,0)</f>
        <v>0</v>
      </c>
      <c r="BH456" s="217">
        <f>IF(N456="sníž. přenesená",J456,0)</f>
        <v>0</v>
      </c>
      <c r="BI456" s="217">
        <f>IF(N456="nulová",J456,0)</f>
        <v>0</v>
      </c>
      <c r="BJ456" s="16" t="s">
        <v>79</v>
      </c>
      <c r="BK456" s="217">
        <f>ROUND(I456*H456,2)</f>
        <v>0</v>
      </c>
      <c r="BL456" s="16" t="s">
        <v>140</v>
      </c>
      <c r="BM456" s="16" t="s">
        <v>1809</v>
      </c>
    </row>
    <row r="457" s="1" customFormat="1">
      <c r="B457" s="37"/>
      <c r="C457" s="38"/>
      <c r="D457" s="218" t="s">
        <v>142</v>
      </c>
      <c r="E457" s="38"/>
      <c r="F457" s="219" t="s">
        <v>903</v>
      </c>
      <c r="G457" s="38"/>
      <c r="H457" s="38"/>
      <c r="I457" s="131"/>
      <c r="J457" s="38"/>
      <c r="K457" s="38"/>
      <c r="L457" s="42"/>
      <c r="M457" s="263"/>
      <c r="N457" s="264"/>
      <c r="O457" s="264"/>
      <c r="P457" s="264"/>
      <c r="Q457" s="264"/>
      <c r="R457" s="264"/>
      <c r="S457" s="264"/>
      <c r="T457" s="265"/>
      <c r="AT457" s="16" t="s">
        <v>142</v>
      </c>
      <c r="AU457" s="16" t="s">
        <v>156</v>
      </c>
    </row>
    <row r="458" s="1" customFormat="1" ht="6.96" customHeight="1">
      <c r="B458" s="56"/>
      <c r="C458" s="57"/>
      <c r="D458" s="57"/>
      <c r="E458" s="57"/>
      <c r="F458" s="57"/>
      <c r="G458" s="57"/>
      <c r="H458" s="57"/>
      <c r="I458" s="155"/>
      <c r="J458" s="57"/>
      <c r="K458" s="57"/>
      <c r="L458" s="42"/>
    </row>
  </sheetData>
  <sheetProtection sheet="1" autoFilter="0" formatColumns="0" formatRows="0" objects="1" scenarios="1" spinCount="100000" saltValue="gYokuTIipPy1BhSOYH0T0KcvKJVU5YLWZzPl6zDn6MH3Ej1yrvouDJeChnJr8T5f/3FXO/k3iWnIlTAPi/YfcQ==" hashValue="ctP8Ps7viu/RRWFhTtrFjz+xTPf2tSz5YUSgZwibOnBDbYfgFiF66XbVh4iV30R87x4V/ToLA11zZoIHgwXmXQ==" algorithmName="SHA-512" password="CC35"/>
  <autoFilter ref="C85:K457"/>
  <mergeCells count="9">
    <mergeCell ref="E7:H7"/>
    <mergeCell ref="E9:H9"/>
    <mergeCell ref="E18:H18"/>
    <mergeCell ref="E27:H27"/>
    <mergeCell ref="E48:H48"/>
    <mergeCell ref="E50:H50"/>
    <mergeCell ref="E76:H76"/>
    <mergeCell ref="E78:H78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23" customWidth="1"/>
    <col min="10" max="10" width="23.5" customWidth="1"/>
    <col min="11" max="11" width="15.5" hidden="1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6" t="s">
        <v>91</v>
      </c>
    </row>
    <row r="3" ht="6.96" customHeight="1">
      <c r="B3" s="125"/>
      <c r="C3" s="126"/>
      <c r="D3" s="126"/>
      <c r="E3" s="126"/>
      <c r="F3" s="126"/>
      <c r="G3" s="126"/>
      <c r="H3" s="126"/>
      <c r="I3" s="127"/>
      <c r="J3" s="126"/>
      <c r="K3" s="126"/>
      <c r="L3" s="19"/>
      <c r="AT3" s="16" t="s">
        <v>81</v>
      </c>
    </row>
    <row r="4" ht="24.96" customHeight="1">
      <c r="B4" s="19"/>
      <c r="D4" s="128" t="s">
        <v>98</v>
      </c>
      <c r="L4" s="19"/>
      <c r="M4" s="23" t="s">
        <v>10</v>
      </c>
      <c r="AT4" s="16" t="s">
        <v>4</v>
      </c>
    </row>
    <row r="5" ht="6.96" customHeight="1">
      <c r="B5" s="19"/>
      <c r="L5" s="19"/>
    </row>
    <row r="6" ht="12" customHeight="1">
      <c r="B6" s="19"/>
      <c r="D6" s="129" t="s">
        <v>16</v>
      </c>
      <c r="L6" s="19"/>
    </row>
    <row r="7" ht="16.5" customHeight="1">
      <c r="B7" s="19"/>
      <c r="E7" s="130" t="str">
        <f>'Rekapitulace stavby'!K6</f>
        <v>Kanalizace Kolín - Zibohlavy</v>
      </c>
      <c r="F7" s="129"/>
      <c r="G7" s="129"/>
      <c r="H7" s="129"/>
      <c r="L7" s="19"/>
    </row>
    <row r="8" s="1" customFormat="1" ht="12" customHeight="1">
      <c r="B8" s="42"/>
      <c r="D8" s="129" t="s">
        <v>99</v>
      </c>
      <c r="I8" s="131"/>
      <c r="L8" s="42"/>
    </row>
    <row r="9" s="1" customFormat="1" ht="36.96" customHeight="1">
      <c r="B9" s="42"/>
      <c r="E9" s="132" t="s">
        <v>1810</v>
      </c>
      <c r="F9" s="1"/>
      <c r="G9" s="1"/>
      <c r="H9" s="1"/>
      <c r="I9" s="131"/>
      <c r="L9" s="42"/>
    </row>
    <row r="10" s="1" customFormat="1">
      <c r="B10" s="42"/>
      <c r="I10" s="131"/>
      <c r="L10" s="42"/>
    </row>
    <row r="11" s="1" customFormat="1" ht="12" customHeight="1">
      <c r="B11" s="42"/>
      <c r="D11" s="129" t="s">
        <v>18</v>
      </c>
      <c r="F11" s="16" t="s">
        <v>19</v>
      </c>
      <c r="I11" s="133" t="s">
        <v>20</v>
      </c>
      <c r="J11" s="16" t="s">
        <v>1</v>
      </c>
      <c r="L11" s="42"/>
    </row>
    <row r="12" s="1" customFormat="1" ht="12" customHeight="1">
      <c r="B12" s="42"/>
      <c r="D12" s="129" t="s">
        <v>21</v>
      </c>
      <c r="F12" s="16" t="s">
        <v>22</v>
      </c>
      <c r="I12" s="133" t="s">
        <v>23</v>
      </c>
      <c r="J12" s="134" t="str">
        <f>'Rekapitulace stavby'!AN8</f>
        <v>8. 1. 2018</v>
      </c>
      <c r="L12" s="42"/>
    </row>
    <row r="13" s="1" customFormat="1" ht="10.8" customHeight="1">
      <c r="B13" s="42"/>
      <c r="I13" s="131"/>
      <c r="L13" s="42"/>
    </row>
    <row r="14" s="1" customFormat="1" ht="12" customHeight="1">
      <c r="B14" s="42"/>
      <c r="D14" s="129" t="s">
        <v>25</v>
      </c>
      <c r="I14" s="133" t="s">
        <v>26</v>
      </c>
      <c r="J14" s="16" t="s">
        <v>1</v>
      </c>
      <c r="L14" s="42"/>
    </row>
    <row r="15" s="1" customFormat="1" ht="18" customHeight="1">
      <c r="B15" s="42"/>
      <c r="E15" s="16" t="s">
        <v>27</v>
      </c>
      <c r="I15" s="133" t="s">
        <v>28</v>
      </c>
      <c r="J15" s="16" t="s">
        <v>1</v>
      </c>
      <c r="L15" s="42"/>
    </row>
    <row r="16" s="1" customFormat="1" ht="6.96" customHeight="1">
      <c r="B16" s="42"/>
      <c r="I16" s="131"/>
      <c r="L16" s="42"/>
    </row>
    <row r="17" s="1" customFormat="1" ht="12" customHeight="1">
      <c r="B17" s="42"/>
      <c r="D17" s="129" t="s">
        <v>29</v>
      </c>
      <c r="I17" s="133" t="s">
        <v>26</v>
      </c>
      <c r="J17" s="32" t="str">
        <f>'Rekapitulace stavby'!AN13</f>
        <v>Vyplň údaj</v>
      </c>
      <c r="L17" s="42"/>
    </row>
    <row r="18" s="1" customFormat="1" ht="18" customHeight="1">
      <c r="B18" s="42"/>
      <c r="E18" s="32" t="str">
        <f>'Rekapitulace stavby'!E14</f>
        <v>Vyplň údaj</v>
      </c>
      <c r="F18" s="16"/>
      <c r="G18" s="16"/>
      <c r="H18" s="16"/>
      <c r="I18" s="133" t="s">
        <v>28</v>
      </c>
      <c r="J18" s="32" t="str">
        <f>'Rekapitulace stavby'!AN14</f>
        <v>Vyplň údaj</v>
      </c>
      <c r="L18" s="42"/>
    </row>
    <row r="19" s="1" customFormat="1" ht="6.96" customHeight="1">
      <c r="B19" s="42"/>
      <c r="I19" s="131"/>
      <c r="L19" s="42"/>
    </row>
    <row r="20" s="1" customFormat="1" ht="12" customHeight="1">
      <c r="B20" s="42"/>
      <c r="D20" s="129" t="s">
        <v>31</v>
      </c>
      <c r="I20" s="133" t="s">
        <v>26</v>
      </c>
      <c r="J20" s="16" t="s">
        <v>1</v>
      </c>
      <c r="L20" s="42"/>
    </row>
    <row r="21" s="1" customFormat="1" ht="18" customHeight="1">
      <c r="B21" s="42"/>
      <c r="E21" s="16" t="s">
        <v>32</v>
      </c>
      <c r="I21" s="133" t="s">
        <v>28</v>
      </c>
      <c r="J21" s="16" t="s">
        <v>1</v>
      </c>
      <c r="L21" s="42"/>
    </row>
    <row r="22" s="1" customFormat="1" ht="6.96" customHeight="1">
      <c r="B22" s="42"/>
      <c r="I22" s="131"/>
      <c r="L22" s="42"/>
    </row>
    <row r="23" s="1" customFormat="1" ht="12" customHeight="1">
      <c r="B23" s="42"/>
      <c r="D23" s="129" t="s">
        <v>34</v>
      </c>
      <c r="I23" s="133" t="s">
        <v>26</v>
      </c>
      <c r="J23" s="16" t="s">
        <v>1</v>
      </c>
      <c r="L23" s="42"/>
    </row>
    <row r="24" s="1" customFormat="1" ht="18" customHeight="1">
      <c r="B24" s="42"/>
      <c r="E24" s="16" t="s">
        <v>35</v>
      </c>
      <c r="I24" s="133" t="s">
        <v>28</v>
      </c>
      <c r="J24" s="16" t="s">
        <v>1</v>
      </c>
      <c r="L24" s="42"/>
    </row>
    <row r="25" s="1" customFormat="1" ht="6.96" customHeight="1">
      <c r="B25" s="42"/>
      <c r="I25" s="131"/>
      <c r="L25" s="42"/>
    </row>
    <row r="26" s="1" customFormat="1" ht="12" customHeight="1">
      <c r="B26" s="42"/>
      <c r="D26" s="129" t="s">
        <v>36</v>
      </c>
      <c r="I26" s="131"/>
      <c r="L26" s="42"/>
    </row>
    <row r="27" s="6" customFormat="1" ht="16.5" customHeight="1">
      <c r="B27" s="135"/>
      <c r="E27" s="136" t="s">
        <v>1</v>
      </c>
      <c r="F27" s="136"/>
      <c r="G27" s="136"/>
      <c r="H27" s="136"/>
      <c r="I27" s="137"/>
      <c r="L27" s="135"/>
    </row>
    <row r="28" s="1" customFormat="1" ht="6.96" customHeight="1">
      <c r="B28" s="42"/>
      <c r="I28" s="131"/>
      <c r="L28" s="42"/>
    </row>
    <row r="29" s="1" customFormat="1" ht="6.96" customHeight="1">
      <c r="B29" s="42"/>
      <c r="D29" s="70"/>
      <c r="E29" s="70"/>
      <c r="F29" s="70"/>
      <c r="G29" s="70"/>
      <c r="H29" s="70"/>
      <c r="I29" s="138"/>
      <c r="J29" s="70"/>
      <c r="K29" s="70"/>
      <c r="L29" s="42"/>
    </row>
    <row r="30" s="1" customFormat="1" ht="25.44" customHeight="1">
      <c r="B30" s="42"/>
      <c r="D30" s="139" t="s">
        <v>38</v>
      </c>
      <c r="I30" s="131"/>
      <c r="J30" s="140">
        <f>ROUND(J84, 2)</f>
        <v>0</v>
      </c>
      <c r="L30" s="42"/>
    </row>
    <row r="31" s="1" customFormat="1" ht="6.96" customHeight="1">
      <c r="B31" s="42"/>
      <c r="D31" s="70"/>
      <c r="E31" s="70"/>
      <c r="F31" s="70"/>
      <c r="G31" s="70"/>
      <c r="H31" s="70"/>
      <c r="I31" s="138"/>
      <c r="J31" s="70"/>
      <c r="K31" s="70"/>
      <c r="L31" s="42"/>
    </row>
    <row r="32" s="1" customFormat="1" ht="14.4" customHeight="1">
      <c r="B32" s="42"/>
      <c r="F32" s="141" t="s">
        <v>40</v>
      </c>
      <c r="I32" s="142" t="s">
        <v>39</v>
      </c>
      <c r="J32" s="141" t="s">
        <v>41</v>
      </c>
      <c r="L32" s="42"/>
    </row>
    <row r="33" s="1" customFormat="1" ht="14.4" customHeight="1">
      <c r="B33" s="42"/>
      <c r="D33" s="129" t="s">
        <v>42</v>
      </c>
      <c r="E33" s="129" t="s">
        <v>43</v>
      </c>
      <c r="F33" s="143">
        <f>ROUND((SUM(BE84:BE121)),  2)</f>
        <v>0</v>
      </c>
      <c r="I33" s="144">
        <v>0.20999999999999999</v>
      </c>
      <c r="J33" s="143">
        <f>ROUND(((SUM(BE84:BE121))*I33),  2)</f>
        <v>0</v>
      </c>
      <c r="L33" s="42"/>
    </row>
    <row r="34" s="1" customFormat="1" ht="14.4" customHeight="1">
      <c r="B34" s="42"/>
      <c r="E34" s="129" t="s">
        <v>44</v>
      </c>
      <c r="F34" s="143">
        <f>ROUND((SUM(BF84:BF121)),  2)</f>
        <v>0</v>
      </c>
      <c r="I34" s="144">
        <v>0.14999999999999999</v>
      </c>
      <c r="J34" s="143">
        <f>ROUND(((SUM(BF84:BF121))*I34),  2)</f>
        <v>0</v>
      </c>
      <c r="L34" s="42"/>
    </row>
    <row r="35" hidden="1" s="1" customFormat="1" ht="14.4" customHeight="1">
      <c r="B35" s="42"/>
      <c r="E35" s="129" t="s">
        <v>45</v>
      </c>
      <c r="F35" s="143">
        <f>ROUND((SUM(BG84:BG121)),  2)</f>
        <v>0</v>
      </c>
      <c r="I35" s="144">
        <v>0.20999999999999999</v>
      </c>
      <c r="J35" s="143">
        <f>0</f>
        <v>0</v>
      </c>
      <c r="L35" s="42"/>
    </row>
    <row r="36" hidden="1" s="1" customFormat="1" ht="14.4" customHeight="1">
      <c r="B36" s="42"/>
      <c r="E36" s="129" t="s">
        <v>46</v>
      </c>
      <c r="F36" s="143">
        <f>ROUND((SUM(BH84:BH121)),  2)</f>
        <v>0</v>
      </c>
      <c r="I36" s="144">
        <v>0.14999999999999999</v>
      </c>
      <c r="J36" s="143">
        <f>0</f>
        <v>0</v>
      </c>
      <c r="L36" s="42"/>
    </row>
    <row r="37" hidden="1" s="1" customFormat="1" ht="14.4" customHeight="1">
      <c r="B37" s="42"/>
      <c r="E37" s="129" t="s">
        <v>47</v>
      </c>
      <c r="F37" s="143">
        <f>ROUND((SUM(BI84:BI121)),  2)</f>
        <v>0</v>
      </c>
      <c r="I37" s="144">
        <v>0</v>
      </c>
      <c r="J37" s="143">
        <f>0</f>
        <v>0</v>
      </c>
      <c r="L37" s="42"/>
    </row>
    <row r="38" s="1" customFormat="1" ht="6.96" customHeight="1">
      <c r="B38" s="42"/>
      <c r="I38" s="131"/>
      <c r="L38" s="42"/>
    </row>
    <row r="39" s="1" customFormat="1" ht="25.44" customHeight="1">
      <c r="B39" s="42"/>
      <c r="C39" s="145"/>
      <c r="D39" s="146" t="s">
        <v>48</v>
      </c>
      <c r="E39" s="147"/>
      <c r="F39" s="147"/>
      <c r="G39" s="148" t="s">
        <v>49</v>
      </c>
      <c r="H39" s="149" t="s">
        <v>50</v>
      </c>
      <c r="I39" s="150"/>
      <c r="J39" s="151">
        <f>SUM(J30:J37)</f>
        <v>0</v>
      </c>
      <c r="K39" s="152"/>
      <c r="L39" s="42"/>
    </row>
    <row r="40" s="1" customFormat="1" ht="14.4" customHeight="1">
      <c r="B40" s="153"/>
      <c r="C40" s="154"/>
      <c r="D40" s="154"/>
      <c r="E40" s="154"/>
      <c r="F40" s="154"/>
      <c r="G40" s="154"/>
      <c r="H40" s="154"/>
      <c r="I40" s="155"/>
      <c r="J40" s="154"/>
      <c r="K40" s="154"/>
      <c r="L40" s="42"/>
    </row>
    <row r="44" s="1" customFormat="1" ht="6.96" customHeight="1">
      <c r="B44" s="156"/>
      <c r="C44" s="157"/>
      <c r="D44" s="157"/>
      <c r="E44" s="157"/>
      <c r="F44" s="157"/>
      <c r="G44" s="157"/>
      <c r="H44" s="157"/>
      <c r="I44" s="158"/>
      <c r="J44" s="157"/>
      <c r="K44" s="157"/>
      <c r="L44" s="42"/>
    </row>
    <row r="45" s="1" customFormat="1" ht="24.96" customHeight="1">
      <c r="B45" s="37"/>
      <c r="C45" s="22" t="s">
        <v>101</v>
      </c>
      <c r="D45" s="38"/>
      <c r="E45" s="38"/>
      <c r="F45" s="38"/>
      <c r="G45" s="38"/>
      <c r="H45" s="38"/>
      <c r="I45" s="131"/>
      <c r="J45" s="38"/>
      <c r="K45" s="38"/>
      <c r="L45" s="42"/>
    </row>
    <row r="46" s="1" customFormat="1" ht="6.96" customHeight="1">
      <c r="B46" s="37"/>
      <c r="C46" s="38"/>
      <c r="D46" s="38"/>
      <c r="E46" s="38"/>
      <c r="F46" s="38"/>
      <c r="G46" s="38"/>
      <c r="H46" s="38"/>
      <c r="I46" s="131"/>
      <c r="J46" s="38"/>
      <c r="K46" s="38"/>
      <c r="L46" s="42"/>
    </row>
    <row r="47" s="1" customFormat="1" ht="12" customHeight="1">
      <c r="B47" s="37"/>
      <c r="C47" s="31" t="s">
        <v>16</v>
      </c>
      <c r="D47" s="38"/>
      <c r="E47" s="38"/>
      <c r="F47" s="38"/>
      <c r="G47" s="38"/>
      <c r="H47" s="38"/>
      <c r="I47" s="131"/>
      <c r="J47" s="38"/>
      <c r="K47" s="38"/>
      <c r="L47" s="42"/>
    </row>
    <row r="48" s="1" customFormat="1" ht="16.5" customHeight="1">
      <c r="B48" s="37"/>
      <c r="C48" s="38"/>
      <c r="D48" s="38"/>
      <c r="E48" s="159" t="str">
        <f>E7</f>
        <v>Kanalizace Kolín - Zibohlavy</v>
      </c>
      <c r="F48" s="31"/>
      <c r="G48" s="31"/>
      <c r="H48" s="31"/>
      <c r="I48" s="131"/>
      <c r="J48" s="38"/>
      <c r="K48" s="38"/>
      <c r="L48" s="42"/>
    </row>
    <row r="49" s="1" customFormat="1" ht="12" customHeight="1">
      <c r="B49" s="37"/>
      <c r="C49" s="31" t="s">
        <v>99</v>
      </c>
      <c r="D49" s="38"/>
      <c r="E49" s="38"/>
      <c r="F49" s="38"/>
      <c r="G49" s="38"/>
      <c r="H49" s="38"/>
      <c r="I49" s="131"/>
      <c r="J49" s="38"/>
      <c r="K49" s="38"/>
      <c r="L49" s="42"/>
    </row>
    <row r="50" s="1" customFormat="1" ht="16.5" customHeight="1">
      <c r="B50" s="37"/>
      <c r="C50" s="38"/>
      <c r="D50" s="38"/>
      <c r="E50" s="63" t="str">
        <f>E9</f>
        <v>VonZibohKanal - Kanalizace Kolín - Zibohlavy</v>
      </c>
      <c r="F50" s="38"/>
      <c r="G50" s="38"/>
      <c r="H50" s="38"/>
      <c r="I50" s="131"/>
      <c r="J50" s="38"/>
      <c r="K50" s="38"/>
      <c r="L50" s="42"/>
    </row>
    <row r="51" s="1" customFormat="1" ht="6.96" customHeight="1">
      <c r="B51" s="37"/>
      <c r="C51" s="38"/>
      <c r="D51" s="38"/>
      <c r="E51" s="38"/>
      <c r="F51" s="38"/>
      <c r="G51" s="38"/>
      <c r="H51" s="38"/>
      <c r="I51" s="131"/>
      <c r="J51" s="38"/>
      <c r="K51" s="38"/>
      <c r="L51" s="42"/>
    </row>
    <row r="52" s="1" customFormat="1" ht="12" customHeight="1">
      <c r="B52" s="37"/>
      <c r="C52" s="31" t="s">
        <v>21</v>
      </c>
      <c r="D52" s="38"/>
      <c r="E52" s="38"/>
      <c r="F52" s="26" t="str">
        <f>F12</f>
        <v>Zibohlavy</v>
      </c>
      <c r="G52" s="38"/>
      <c r="H52" s="38"/>
      <c r="I52" s="133" t="s">
        <v>23</v>
      </c>
      <c r="J52" s="66" t="str">
        <f>IF(J12="","",J12)</f>
        <v>8. 1. 2018</v>
      </c>
      <c r="K52" s="38"/>
      <c r="L52" s="42"/>
    </row>
    <row r="53" s="1" customFormat="1" ht="6.96" customHeight="1">
      <c r="B53" s="37"/>
      <c r="C53" s="38"/>
      <c r="D53" s="38"/>
      <c r="E53" s="38"/>
      <c r="F53" s="38"/>
      <c r="G53" s="38"/>
      <c r="H53" s="38"/>
      <c r="I53" s="131"/>
      <c r="J53" s="38"/>
      <c r="K53" s="38"/>
      <c r="L53" s="42"/>
    </row>
    <row r="54" s="1" customFormat="1" ht="13.65" customHeight="1">
      <c r="B54" s="37"/>
      <c r="C54" s="31" t="s">
        <v>25</v>
      </c>
      <c r="D54" s="38"/>
      <c r="E54" s="38"/>
      <c r="F54" s="26" t="str">
        <f>E15</f>
        <v>Město Kolín</v>
      </c>
      <c r="G54" s="38"/>
      <c r="H54" s="38"/>
      <c r="I54" s="133" t="s">
        <v>31</v>
      </c>
      <c r="J54" s="35" t="str">
        <f>E21</f>
        <v>VODOS Kolín s.r.o.</v>
      </c>
      <c r="K54" s="38"/>
      <c r="L54" s="42"/>
    </row>
    <row r="55" s="1" customFormat="1" ht="13.65" customHeight="1">
      <c r="B55" s="37"/>
      <c r="C55" s="31" t="s">
        <v>29</v>
      </c>
      <c r="D55" s="38"/>
      <c r="E55" s="38"/>
      <c r="F55" s="26" t="str">
        <f>IF(E18="","",E18)</f>
        <v>Vyplň údaj</v>
      </c>
      <c r="G55" s="38"/>
      <c r="H55" s="38"/>
      <c r="I55" s="133" t="s">
        <v>34</v>
      </c>
      <c r="J55" s="35" t="str">
        <f>E24</f>
        <v>Pešek</v>
      </c>
      <c r="K55" s="38"/>
      <c r="L55" s="42"/>
    </row>
    <row r="56" s="1" customFormat="1" ht="10.32" customHeight="1">
      <c r="B56" s="37"/>
      <c r="C56" s="38"/>
      <c r="D56" s="38"/>
      <c r="E56" s="38"/>
      <c r="F56" s="38"/>
      <c r="G56" s="38"/>
      <c r="H56" s="38"/>
      <c r="I56" s="131"/>
      <c r="J56" s="38"/>
      <c r="K56" s="38"/>
      <c r="L56" s="42"/>
    </row>
    <row r="57" s="1" customFormat="1" ht="29.28" customHeight="1">
      <c r="B57" s="37"/>
      <c r="C57" s="160" t="s">
        <v>102</v>
      </c>
      <c r="D57" s="161"/>
      <c r="E57" s="161"/>
      <c r="F57" s="161"/>
      <c r="G57" s="161"/>
      <c r="H57" s="161"/>
      <c r="I57" s="162"/>
      <c r="J57" s="163" t="s">
        <v>103</v>
      </c>
      <c r="K57" s="161"/>
      <c r="L57" s="42"/>
    </row>
    <row r="58" s="1" customFormat="1" ht="10.32" customHeight="1">
      <c r="B58" s="37"/>
      <c r="C58" s="38"/>
      <c r="D58" s="38"/>
      <c r="E58" s="38"/>
      <c r="F58" s="38"/>
      <c r="G58" s="38"/>
      <c r="H58" s="38"/>
      <c r="I58" s="131"/>
      <c r="J58" s="38"/>
      <c r="K58" s="38"/>
      <c r="L58" s="42"/>
    </row>
    <row r="59" s="1" customFormat="1" ht="22.8" customHeight="1">
      <c r="B59" s="37"/>
      <c r="C59" s="164" t="s">
        <v>104</v>
      </c>
      <c r="D59" s="38"/>
      <c r="E59" s="38"/>
      <c r="F59" s="38"/>
      <c r="G59" s="38"/>
      <c r="H59" s="38"/>
      <c r="I59" s="131"/>
      <c r="J59" s="97">
        <f>J84</f>
        <v>0</v>
      </c>
      <c r="K59" s="38"/>
      <c r="L59" s="42"/>
      <c r="AU59" s="16" t="s">
        <v>105</v>
      </c>
    </row>
    <row r="60" s="7" customFormat="1" ht="24.96" customHeight="1">
      <c r="B60" s="165"/>
      <c r="C60" s="166"/>
      <c r="D60" s="167" t="s">
        <v>1811</v>
      </c>
      <c r="E60" s="168"/>
      <c r="F60" s="168"/>
      <c r="G60" s="168"/>
      <c r="H60" s="168"/>
      <c r="I60" s="169"/>
      <c r="J60" s="170">
        <f>J85</f>
        <v>0</v>
      </c>
      <c r="K60" s="166"/>
      <c r="L60" s="171"/>
    </row>
    <row r="61" s="8" customFormat="1" ht="19.92" customHeight="1">
      <c r="B61" s="172"/>
      <c r="C61" s="173"/>
      <c r="D61" s="174" t="s">
        <v>1812</v>
      </c>
      <c r="E61" s="175"/>
      <c r="F61" s="175"/>
      <c r="G61" s="175"/>
      <c r="H61" s="175"/>
      <c r="I61" s="176"/>
      <c r="J61" s="177">
        <f>J86</f>
        <v>0</v>
      </c>
      <c r="K61" s="173"/>
      <c r="L61" s="178"/>
    </row>
    <row r="62" s="8" customFormat="1" ht="19.92" customHeight="1">
      <c r="B62" s="172"/>
      <c r="C62" s="173"/>
      <c r="D62" s="174" t="s">
        <v>1813</v>
      </c>
      <c r="E62" s="175"/>
      <c r="F62" s="175"/>
      <c r="G62" s="175"/>
      <c r="H62" s="175"/>
      <c r="I62" s="176"/>
      <c r="J62" s="177">
        <f>J93</f>
        <v>0</v>
      </c>
      <c r="K62" s="173"/>
      <c r="L62" s="178"/>
    </row>
    <row r="63" s="8" customFormat="1" ht="19.92" customHeight="1">
      <c r="B63" s="172"/>
      <c r="C63" s="173"/>
      <c r="D63" s="174" t="s">
        <v>1814</v>
      </c>
      <c r="E63" s="175"/>
      <c r="F63" s="175"/>
      <c r="G63" s="175"/>
      <c r="H63" s="175"/>
      <c r="I63" s="176"/>
      <c r="J63" s="177">
        <f>J100</f>
        <v>0</v>
      </c>
      <c r="K63" s="173"/>
      <c r="L63" s="178"/>
    </row>
    <row r="64" s="8" customFormat="1" ht="19.92" customHeight="1">
      <c r="B64" s="172"/>
      <c r="C64" s="173"/>
      <c r="D64" s="174" t="s">
        <v>1815</v>
      </c>
      <c r="E64" s="175"/>
      <c r="F64" s="175"/>
      <c r="G64" s="175"/>
      <c r="H64" s="175"/>
      <c r="I64" s="176"/>
      <c r="J64" s="177">
        <f>J105</f>
        <v>0</v>
      </c>
      <c r="K64" s="173"/>
      <c r="L64" s="178"/>
    </row>
    <row r="65" s="1" customFormat="1" ht="21.84" customHeight="1">
      <c r="B65" s="37"/>
      <c r="C65" s="38"/>
      <c r="D65" s="38"/>
      <c r="E65" s="38"/>
      <c r="F65" s="38"/>
      <c r="G65" s="38"/>
      <c r="H65" s="38"/>
      <c r="I65" s="131"/>
      <c r="J65" s="38"/>
      <c r="K65" s="38"/>
      <c r="L65" s="42"/>
    </row>
    <row r="66" s="1" customFormat="1" ht="6.96" customHeight="1">
      <c r="B66" s="56"/>
      <c r="C66" s="57"/>
      <c r="D66" s="57"/>
      <c r="E66" s="57"/>
      <c r="F66" s="57"/>
      <c r="G66" s="57"/>
      <c r="H66" s="57"/>
      <c r="I66" s="155"/>
      <c r="J66" s="57"/>
      <c r="K66" s="57"/>
      <c r="L66" s="42"/>
    </row>
    <row r="70" s="1" customFormat="1" ht="6.96" customHeight="1">
      <c r="B70" s="58"/>
      <c r="C70" s="59"/>
      <c r="D70" s="59"/>
      <c r="E70" s="59"/>
      <c r="F70" s="59"/>
      <c r="G70" s="59"/>
      <c r="H70" s="59"/>
      <c r="I70" s="158"/>
      <c r="J70" s="59"/>
      <c r="K70" s="59"/>
      <c r="L70" s="42"/>
    </row>
    <row r="71" s="1" customFormat="1" ht="24.96" customHeight="1">
      <c r="B71" s="37"/>
      <c r="C71" s="22" t="s">
        <v>118</v>
      </c>
      <c r="D71" s="38"/>
      <c r="E71" s="38"/>
      <c r="F71" s="38"/>
      <c r="G71" s="38"/>
      <c r="H71" s="38"/>
      <c r="I71" s="131"/>
      <c r="J71" s="38"/>
      <c r="K71" s="38"/>
      <c r="L71" s="42"/>
    </row>
    <row r="72" s="1" customFormat="1" ht="6.96" customHeight="1">
      <c r="B72" s="37"/>
      <c r="C72" s="38"/>
      <c r="D72" s="38"/>
      <c r="E72" s="38"/>
      <c r="F72" s="38"/>
      <c r="G72" s="38"/>
      <c r="H72" s="38"/>
      <c r="I72" s="131"/>
      <c r="J72" s="38"/>
      <c r="K72" s="38"/>
      <c r="L72" s="42"/>
    </row>
    <row r="73" s="1" customFormat="1" ht="12" customHeight="1">
      <c r="B73" s="37"/>
      <c r="C73" s="31" t="s">
        <v>16</v>
      </c>
      <c r="D73" s="38"/>
      <c r="E73" s="38"/>
      <c r="F73" s="38"/>
      <c r="G73" s="38"/>
      <c r="H73" s="38"/>
      <c r="I73" s="131"/>
      <c r="J73" s="38"/>
      <c r="K73" s="38"/>
      <c r="L73" s="42"/>
    </row>
    <row r="74" s="1" customFormat="1" ht="16.5" customHeight="1">
      <c r="B74" s="37"/>
      <c r="C74" s="38"/>
      <c r="D74" s="38"/>
      <c r="E74" s="159" t="str">
        <f>E7</f>
        <v>Kanalizace Kolín - Zibohlavy</v>
      </c>
      <c r="F74" s="31"/>
      <c r="G74" s="31"/>
      <c r="H74" s="31"/>
      <c r="I74" s="131"/>
      <c r="J74" s="38"/>
      <c r="K74" s="38"/>
      <c r="L74" s="42"/>
    </row>
    <row r="75" s="1" customFormat="1" ht="12" customHeight="1">
      <c r="B75" s="37"/>
      <c r="C75" s="31" t="s">
        <v>99</v>
      </c>
      <c r="D75" s="38"/>
      <c r="E75" s="38"/>
      <c r="F75" s="38"/>
      <c r="G75" s="38"/>
      <c r="H75" s="38"/>
      <c r="I75" s="131"/>
      <c r="J75" s="38"/>
      <c r="K75" s="38"/>
      <c r="L75" s="42"/>
    </row>
    <row r="76" s="1" customFormat="1" ht="16.5" customHeight="1">
      <c r="B76" s="37"/>
      <c r="C76" s="38"/>
      <c r="D76" s="38"/>
      <c r="E76" s="63" t="str">
        <f>E9</f>
        <v>VonZibohKanal - Kanalizace Kolín - Zibohlavy</v>
      </c>
      <c r="F76" s="38"/>
      <c r="G76" s="38"/>
      <c r="H76" s="38"/>
      <c r="I76" s="131"/>
      <c r="J76" s="38"/>
      <c r="K76" s="38"/>
      <c r="L76" s="42"/>
    </row>
    <row r="77" s="1" customFormat="1" ht="6.96" customHeight="1">
      <c r="B77" s="37"/>
      <c r="C77" s="38"/>
      <c r="D77" s="38"/>
      <c r="E77" s="38"/>
      <c r="F77" s="38"/>
      <c r="G77" s="38"/>
      <c r="H77" s="38"/>
      <c r="I77" s="131"/>
      <c r="J77" s="38"/>
      <c r="K77" s="38"/>
      <c r="L77" s="42"/>
    </row>
    <row r="78" s="1" customFormat="1" ht="12" customHeight="1">
      <c r="B78" s="37"/>
      <c r="C78" s="31" t="s">
        <v>21</v>
      </c>
      <c r="D78" s="38"/>
      <c r="E78" s="38"/>
      <c r="F78" s="26" t="str">
        <f>F12</f>
        <v>Zibohlavy</v>
      </c>
      <c r="G78" s="38"/>
      <c r="H78" s="38"/>
      <c r="I78" s="133" t="s">
        <v>23</v>
      </c>
      <c r="J78" s="66" t="str">
        <f>IF(J12="","",J12)</f>
        <v>8. 1. 2018</v>
      </c>
      <c r="K78" s="38"/>
      <c r="L78" s="42"/>
    </row>
    <row r="79" s="1" customFormat="1" ht="6.96" customHeight="1">
      <c r="B79" s="37"/>
      <c r="C79" s="38"/>
      <c r="D79" s="38"/>
      <c r="E79" s="38"/>
      <c r="F79" s="38"/>
      <c r="G79" s="38"/>
      <c r="H79" s="38"/>
      <c r="I79" s="131"/>
      <c r="J79" s="38"/>
      <c r="K79" s="38"/>
      <c r="L79" s="42"/>
    </row>
    <row r="80" s="1" customFormat="1" ht="13.65" customHeight="1">
      <c r="B80" s="37"/>
      <c r="C80" s="31" t="s">
        <v>25</v>
      </c>
      <c r="D80" s="38"/>
      <c r="E80" s="38"/>
      <c r="F80" s="26" t="str">
        <f>E15</f>
        <v>Město Kolín</v>
      </c>
      <c r="G80" s="38"/>
      <c r="H80" s="38"/>
      <c r="I80" s="133" t="s">
        <v>31</v>
      </c>
      <c r="J80" s="35" t="str">
        <f>E21</f>
        <v>VODOS Kolín s.r.o.</v>
      </c>
      <c r="K80" s="38"/>
      <c r="L80" s="42"/>
    </row>
    <row r="81" s="1" customFormat="1" ht="13.65" customHeight="1">
      <c r="B81" s="37"/>
      <c r="C81" s="31" t="s">
        <v>29</v>
      </c>
      <c r="D81" s="38"/>
      <c r="E81" s="38"/>
      <c r="F81" s="26" t="str">
        <f>IF(E18="","",E18)</f>
        <v>Vyplň údaj</v>
      </c>
      <c r="G81" s="38"/>
      <c r="H81" s="38"/>
      <c r="I81" s="133" t="s">
        <v>34</v>
      </c>
      <c r="J81" s="35" t="str">
        <f>E24</f>
        <v>Pešek</v>
      </c>
      <c r="K81" s="38"/>
      <c r="L81" s="42"/>
    </row>
    <row r="82" s="1" customFormat="1" ht="10.32" customHeight="1">
      <c r="B82" s="37"/>
      <c r="C82" s="38"/>
      <c r="D82" s="38"/>
      <c r="E82" s="38"/>
      <c r="F82" s="38"/>
      <c r="G82" s="38"/>
      <c r="H82" s="38"/>
      <c r="I82" s="131"/>
      <c r="J82" s="38"/>
      <c r="K82" s="38"/>
      <c r="L82" s="42"/>
    </row>
    <row r="83" s="9" customFormat="1" ht="29.28" customHeight="1">
      <c r="B83" s="179"/>
      <c r="C83" s="180" t="s">
        <v>119</v>
      </c>
      <c r="D83" s="181" t="s">
        <v>57</v>
      </c>
      <c r="E83" s="181" t="s">
        <v>53</v>
      </c>
      <c r="F83" s="181" t="s">
        <v>54</v>
      </c>
      <c r="G83" s="181" t="s">
        <v>120</v>
      </c>
      <c r="H83" s="181" t="s">
        <v>121</v>
      </c>
      <c r="I83" s="182" t="s">
        <v>122</v>
      </c>
      <c r="J83" s="183" t="s">
        <v>103</v>
      </c>
      <c r="K83" s="184" t="s">
        <v>123</v>
      </c>
      <c r="L83" s="185"/>
      <c r="M83" s="87" t="s">
        <v>1</v>
      </c>
      <c r="N83" s="88" t="s">
        <v>42</v>
      </c>
      <c r="O83" s="88" t="s">
        <v>124</v>
      </c>
      <c r="P83" s="88" t="s">
        <v>125</v>
      </c>
      <c r="Q83" s="88" t="s">
        <v>126</v>
      </c>
      <c r="R83" s="88" t="s">
        <v>127</v>
      </c>
      <c r="S83" s="88" t="s">
        <v>128</v>
      </c>
      <c r="T83" s="89" t="s">
        <v>129</v>
      </c>
    </row>
    <row r="84" s="1" customFormat="1" ht="22.8" customHeight="1">
      <c r="B84" s="37"/>
      <c r="C84" s="94" t="s">
        <v>130</v>
      </c>
      <c r="D84" s="38"/>
      <c r="E84" s="38"/>
      <c r="F84" s="38"/>
      <c r="G84" s="38"/>
      <c r="H84" s="38"/>
      <c r="I84" s="131"/>
      <c r="J84" s="186">
        <f>BK84</f>
        <v>0</v>
      </c>
      <c r="K84" s="38"/>
      <c r="L84" s="42"/>
      <c r="M84" s="90"/>
      <c r="N84" s="91"/>
      <c r="O84" s="91"/>
      <c r="P84" s="187">
        <f>P85</f>
        <v>0</v>
      </c>
      <c r="Q84" s="91"/>
      <c r="R84" s="187">
        <f>R85</f>
        <v>0.12</v>
      </c>
      <c r="S84" s="91"/>
      <c r="T84" s="188">
        <f>T85</f>
        <v>0</v>
      </c>
      <c r="AT84" s="16" t="s">
        <v>71</v>
      </c>
      <c r="AU84" s="16" t="s">
        <v>105</v>
      </c>
      <c r="BK84" s="189">
        <f>BK85</f>
        <v>0</v>
      </c>
    </row>
    <row r="85" s="10" customFormat="1" ht="25.92" customHeight="1">
      <c r="B85" s="190"/>
      <c r="C85" s="191"/>
      <c r="D85" s="192" t="s">
        <v>71</v>
      </c>
      <c r="E85" s="193" t="s">
        <v>1816</v>
      </c>
      <c r="F85" s="193" t="s">
        <v>1817</v>
      </c>
      <c r="G85" s="191"/>
      <c r="H85" s="191"/>
      <c r="I85" s="194"/>
      <c r="J85" s="195">
        <f>BK85</f>
        <v>0</v>
      </c>
      <c r="K85" s="191"/>
      <c r="L85" s="196"/>
      <c r="M85" s="197"/>
      <c r="N85" s="198"/>
      <c r="O85" s="198"/>
      <c r="P85" s="199">
        <f>P86+P93+P100+P105</f>
        <v>0</v>
      </c>
      <c r="Q85" s="198"/>
      <c r="R85" s="199">
        <f>R86+R93+R100+R105</f>
        <v>0.12</v>
      </c>
      <c r="S85" s="198"/>
      <c r="T85" s="200">
        <f>T86+T93+T100+T105</f>
        <v>0</v>
      </c>
      <c r="AR85" s="201" t="s">
        <v>172</v>
      </c>
      <c r="AT85" s="202" t="s">
        <v>71</v>
      </c>
      <c r="AU85" s="202" t="s">
        <v>72</v>
      </c>
      <c r="AY85" s="201" t="s">
        <v>133</v>
      </c>
      <c r="BK85" s="203">
        <f>BK86+BK93+BK100+BK105</f>
        <v>0</v>
      </c>
    </row>
    <row r="86" s="10" customFormat="1" ht="22.8" customHeight="1">
      <c r="B86" s="190"/>
      <c r="C86" s="191"/>
      <c r="D86" s="192" t="s">
        <v>71</v>
      </c>
      <c r="E86" s="204" t="s">
        <v>1818</v>
      </c>
      <c r="F86" s="204" t="s">
        <v>1819</v>
      </c>
      <c r="G86" s="191"/>
      <c r="H86" s="191"/>
      <c r="I86" s="194"/>
      <c r="J86" s="205">
        <f>BK86</f>
        <v>0</v>
      </c>
      <c r="K86" s="191"/>
      <c r="L86" s="196"/>
      <c r="M86" s="197"/>
      <c r="N86" s="198"/>
      <c r="O86" s="198"/>
      <c r="P86" s="199">
        <f>SUM(P87:P92)</f>
        <v>0</v>
      </c>
      <c r="Q86" s="198"/>
      <c r="R86" s="199">
        <f>SUM(R87:R92)</f>
        <v>0</v>
      </c>
      <c r="S86" s="198"/>
      <c r="T86" s="200">
        <f>SUM(T87:T92)</f>
        <v>0</v>
      </c>
      <c r="AR86" s="201" t="s">
        <v>172</v>
      </c>
      <c r="AT86" s="202" t="s">
        <v>71</v>
      </c>
      <c r="AU86" s="202" t="s">
        <v>79</v>
      </c>
      <c r="AY86" s="201" t="s">
        <v>133</v>
      </c>
      <c r="BK86" s="203">
        <f>SUM(BK87:BK92)</f>
        <v>0</v>
      </c>
    </row>
    <row r="87" s="1" customFormat="1" ht="16.5" customHeight="1">
      <c r="B87" s="37"/>
      <c r="C87" s="206" t="s">
        <v>79</v>
      </c>
      <c r="D87" s="206" t="s">
        <v>135</v>
      </c>
      <c r="E87" s="207" t="s">
        <v>1820</v>
      </c>
      <c r="F87" s="208" t="s">
        <v>1821</v>
      </c>
      <c r="G87" s="209" t="s">
        <v>636</v>
      </c>
      <c r="H87" s="210">
        <v>1</v>
      </c>
      <c r="I87" s="211"/>
      <c r="J87" s="212">
        <f>ROUND(I87*H87,2)</f>
        <v>0</v>
      </c>
      <c r="K87" s="208" t="s">
        <v>139</v>
      </c>
      <c r="L87" s="42"/>
      <c r="M87" s="213" t="s">
        <v>1</v>
      </c>
      <c r="N87" s="214" t="s">
        <v>43</v>
      </c>
      <c r="O87" s="78"/>
      <c r="P87" s="215">
        <f>O87*H87</f>
        <v>0</v>
      </c>
      <c r="Q87" s="215">
        <v>0</v>
      </c>
      <c r="R87" s="215">
        <f>Q87*H87</f>
        <v>0</v>
      </c>
      <c r="S87" s="215">
        <v>0</v>
      </c>
      <c r="T87" s="216">
        <f>S87*H87</f>
        <v>0</v>
      </c>
      <c r="AR87" s="16" t="s">
        <v>1822</v>
      </c>
      <c r="AT87" s="16" t="s">
        <v>135</v>
      </c>
      <c r="AU87" s="16" t="s">
        <v>81</v>
      </c>
      <c r="AY87" s="16" t="s">
        <v>133</v>
      </c>
      <c r="BE87" s="217">
        <f>IF(N87="základní",J87,0)</f>
        <v>0</v>
      </c>
      <c r="BF87" s="217">
        <f>IF(N87="snížená",J87,0)</f>
        <v>0</v>
      </c>
      <c r="BG87" s="217">
        <f>IF(N87="zákl. přenesená",J87,0)</f>
        <v>0</v>
      </c>
      <c r="BH87" s="217">
        <f>IF(N87="sníž. přenesená",J87,0)</f>
        <v>0</v>
      </c>
      <c r="BI87" s="217">
        <f>IF(N87="nulová",J87,0)</f>
        <v>0</v>
      </c>
      <c r="BJ87" s="16" t="s">
        <v>79</v>
      </c>
      <c r="BK87" s="217">
        <f>ROUND(I87*H87,2)</f>
        <v>0</v>
      </c>
      <c r="BL87" s="16" t="s">
        <v>1822</v>
      </c>
      <c r="BM87" s="16" t="s">
        <v>1823</v>
      </c>
    </row>
    <row r="88" s="1" customFormat="1">
      <c r="B88" s="37"/>
      <c r="C88" s="38"/>
      <c r="D88" s="218" t="s">
        <v>142</v>
      </c>
      <c r="E88" s="38"/>
      <c r="F88" s="219" t="s">
        <v>1824</v>
      </c>
      <c r="G88" s="38"/>
      <c r="H88" s="38"/>
      <c r="I88" s="131"/>
      <c r="J88" s="38"/>
      <c r="K88" s="38"/>
      <c r="L88" s="42"/>
      <c r="M88" s="220"/>
      <c r="N88" s="78"/>
      <c r="O88" s="78"/>
      <c r="P88" s="78"/>
      <c r="Q88" s="78"/>
      <c r="R88" s="78"/>
      <c r="S88" s="78"/>
      <c r="T88" s="79"/>
      <c r="AT88" s="16" t="s">
        <v>142</v>
      </c>
      <c r="AU88" s="16" t="s">
        <v>81</v>
      </c>
    </row>
    <row r="89" s="1" customFormat="1" ht="16.5" customHeight="1">
      <c r="B89" s="37"/>
      <c r="C89" s="206" t="s">
        <v>81</v>
      </c>
      <c r="D89" s="206" t="s">
        <v>135</v>
      </c>
      <c r="E89" s="207" t="s">
        <v>1825</v>
      </c>
      <c r="F89" s="208" t="s">
        <v>1826</v>
      </c>
      <c r="G89" s="209" t="s">
        <v>636</v>
      </c>
      <c r="H89" s="210">
        <v>1</v>
      </c>
      <c r="I89" s="211"/>
      <c r="J89" s="212">
        <f>ROUND(I89*H89,2)</f>
        <v>0</v>
      </c>
      <c r="K89" s="208" t="s">
        <v>139</v>
      </c>
      <c r="L89" s="42"/>
      <c r="M89" s="213" t="s">
        <v>1</v>
      </c>
      <c r="N89" s="214" t="s">
        <v>43</v>
      </c>
      <c r="O89" s="78"/>
      <c r="P89" s="215">
        <f>O89*H89</f>
        <v>0</v>
      </c>
      <c r="Q89" s="215">
        <v>0</v>
      </c>
      <c r="R89" s="215">
        <f>Q89*H89</f>
        <v>0</v>
      </c>
      <c r="S89" s="215">
        <v>0</v>
      </c>
      <c r="T89" s="216">
        <f>S89*H89</f>
        <v>0</v>
      </c>
      <c r="AR89" s="16" t="s">
        <v>1822</v>
      </c>
      <c r="AT89" s="16" t="s">
        <v>135</v>
      </c>
      <c r="AU89" s="16" t="s">
        <v>81</v>
      </c>
      <c r="AY89" s="16" t="s">
        <v>133</v>
      </c>
      <c r="BE89" s="217">
        <f>IF(N89="základní",J89,0)</f>
        <v>0</v>
      </c>
      <c r="BF89" s="217">
        <f>IF(N89="snížená",J89,0)</f>
        <v>0</v>
      </c>
      <c r="BG89" s="217">
        <f>IF(N89="zákl. přenesená",J89,0)</f>
        <v>0</v>
      </c>
      <c r="BH89" s="217">
        <f>IF(N89="sníž. přenesená",J89,0)</f>
        <v>0</v>
      </c>
      <c r="BI89" s="217">
        <f>IF(N89="nulová",J89,0)</f>
        <v>0</v>
      </c>
      <c r="BJ89" s="16" t="s">
        <v>79</v>
      </c>
      <c r="BK89" s="217">
        <f>ROUND(I89*H89,2)</f>
        <v>0</v>
      </c>
      <c r="BL89" s="16" t="s">
        <v>1822</v>
      </c>
      <c r="BM89" s="16" t="s">
        <v>1827</v>
      </c>
    </row>
    <row r="90" s="1" customFormat="1">
      <c r="B90" s="37"/>
      <c r="C90" s="38"/>
      <c r="D90" s="218" t="s">
        <v>142</v>
      </c>
      <c r="E90" s="38"/>
      <c r="F90" s="219" t="s">
        <v>1828</v>
      </c>
      <c r="G90" s="38"/>
      <c r="H90" s="38"/>
      <c r="I90" s="131"/>
      <c r="J90" s="38"/>
      <c r="K90" s="38"/>
      <c r="L90" s="42"/>
      <c r="M90" s="220"/>
      <c r="N90" s="78"/>
      <c r="O90" s="78"/>
      <c r="P90" s="78"/>
      <c r="Q90" s="78"/>
      <c r="R90" s="78"/>
      <c r="S90" s="78"/>
      <c r="T90" s="79"/>
      <c r="AT90" s="16" t="s">
        <v>142</v>
      </c>
      <c r="AU90" s="16" t="s">
        <v>81</v>
      </c>
    </row>
    <row r="91" s="1" customFormat="1" ht="16.5" customHeight="1">
      <c r="B91" s="37"/>
      <c r="C91" s="206" t="s">
        <v>156</v>
      </c>
      <c r="D91" s="206" t="s">
        <v>135</v>
      </c>
      <c r="E91" s="207" t="s">
        <v>1829</v>
      </c>
      <c r="F91" s="208" t="s">
        <v>1830</v>
      </c>
      <c r="G91" s="209" t="s">
        <v>636</v>
      </c>
      <c r="H91" s="210">
        <v>1</v>
      </c>
      <c r="I91" s="211"/>
      <c r="J91" s="212">
        <f>ROUND(I91*H91,2)</f>
        <v>0</v>
      </c>
      <c r="K91" s="208" t="s">
        <v>139</v>
      </c>
      <c r="L91" s="42"/>
      <c r="M91" s="213" t="s">
        <v>1</v>
      </c>
      <c r="N91" s="214" t="s">
        <v>43</v>
      </c>
      <c r="O91" s="78"/>
      <c r="P91" s="215">
        <f>O91*H91</f>
        <v>0</v>
      </c>
      <c r="Q91" s="215">
        <v>0</v>
      </c>
      <c r="R91" s="215">
        <f>Q91*H91</f>
        <v>0</v>
      </c>
      <c r="S91" s="215">
        <v>0</v>
      </c>
      <c r="T91" s="216">
        <f>S91*H91</f>
        <v>0</v>
      </c>
      <c r="AR91" s="16" t="s">
        <v>1822</v>
      </c>
      <c r="AT91" s="16" t="s">
        <v>135</v>
      </c>
      <c r="AU91" s="16" t="s">
        <v>81</v>
      </c>
      <c r="AY91" s="16" t="s">
        <v>133</v>
      </c>
      <c r="BE91" s="217">
        <f>IF(N91="základní",J91,0)</f>
        <v>0</v>
      </c>
      <c r="BF91" s="217">
        <f>IF(N91="snížená",J91,0)</f>
        <v>0</v>
      </c>
      <c r="BG91" s="217">
        <f>IF(N91="zákl. přenesená",J91,0)</f>
        <v>0</v>
      </c>
      <c r="BH91" s="217">
        <f>IF(N91="sníž. přenesená",J91,0)</f>
        <v>0</v>
      </c>
      <c r="BI91" s="217">
        <f>IF(N91="nulová",J91,0)</f>
        <v>0</v>
      </c>
      <c r="BJ91" s="16" t="s">
        <v>79</v>
      </c>
      <c r="BK91" s="217">
        <f>ROUND(I91*H91,2)</f>
        <v>0</v>
      </c>
      <c r="BL91" s="16" t="s">
        <v>1822</v>
      </c>
      <c r="BM91" s="16" t="s">
        <v>1831</v>
      </c>
    </row>
    <row r="92" s="1" customFormat="1">
      <c r="B92" s="37"/>
      <c r="C92" s="38"/>
      <c r="D92" s="218" t="s">
        <v>142</v>
      </c>
      <c r="E92" s="38"/>
      <c r="F92" s="219" t="s">
        <v>1832</v>
      </c>
      <c r="G92" s="38"/>
      <c r="H92" s="38"/>
      <c r="I92" s="131"/>
      <c r="J92" s="38"/>
      <c r="K92" s="38"/>
      <c r="L92" s="42"/>
      <c r="M92" s="220"/>
      <c r="N92" s="78"/>
      <c r="O92" s="78"/>
      <c r="P92" s="78"/>
      <c r="Q92" s="78"/>
      <c r="R92" s="78"/>
      <c r="S92" s="78"/>
      <c r="T92" s="79"/>
      <c r="AT92" s="16" t="s">
        <v>142</v>
      </c>
      <c r="AU92" s="16" t="s">
        <v>81</v>
      </c>
    </row>
    <row r="93" s="10" customFormat="1" ht="22.8" customHeight="1">
      <c r="B93" s="190"/>
      <c r="C93" s="191"/>
      <c r="D93" s="192" t="s">
        <v>71</v>
      </c>
      <c r="E93" s="204" t="s">
        <v>1833</v>
      </c>
      <c r="F93" s="204" t="s">
        <v>1834</v>
      </c>
      <c r="G93" s="191"/>
      <c r="H93" s="191"/>
      <c r="I93" s="194"/>
      <c r="J93" s="205">
        <f>BK93</f>
        <v>0</v>
      </c>
      <c r="K93" s="191"/>
      <c r="L93" s="196"/>
      <c r="M93" s="197"/>
      <c r="N93" s="198"/>
      <c r="O93" s="198"/>
      <c r="P93" s="199">
        <f>SUM(P94:P99)</f>
        <v>0</v>
      </c>
      <c r="Q93" s="198"/>
      <c r="R93" s="199">
        <f>SUM(R94:R99)</f>
        <v>0</v>
      </c>
      <c r="S93" s="198"/>
      <c r="T93" s="200">
        <f>SUM(T94:T99)</f>
        <v>0</v>
      </c>
      <c r="AR93" s="201" t="s">
        <v>172</v>
      </c>
      <c r="AT93" s="202" t="s">
        <v>71</v>
      </c>
      <c r="AU93" s="202" t="s">
        <v>79</v>
      </c>
      <c r="AY93" s="201" t="s">
        <v>133</v>
      </c>
      <c r="BK93" s="203">
        <f>SUM(BK94:BK99)</f>
        <v>0</v>
      </c>
    </row>
    <row r="94" s="1" customFormat="1" ht="16.5" customHeight="1">
      <c r="B94" s="37"/>
      <c r="C94" s="206" t="s">
        <v>140</v>
      </c>
      <c r="D94" s="206" t="s">
        <v>135</v>
      </c>
      <c r="E94" s="207" t="s">
        <v>1835</v>
      </c>
      <c r="F94" s="208" t="s">
        <v>1836</v>
      </c>
      <c r="G94" s="209" t="s">
        <v>636</v>
      </c>
      <c r="H94" s="210">
        <v>1</v>
      </c>
      <c r="I94" s="211"/>
      <c r="J94" s="212">
        <f>ROUND(I94*H94,2)</f>
        <v>0</v>
      </c>
      <c r="K94" s="208" t="s">
        <v>1</v>
      </c>
      <c r="L94" s="42"/>
      <c r="M94" s="213" t="s">
        <v>1</v>
      </c>
      <c r="N94" s="214" t="s">
        <v>43</v>
      </c>
      <c r="O94" s="78"/>
      <c r="P94" s="215">
        <f>O94*H94</f>
        <v>0</v>
      </c>
      <c r="Q94" s="215">
        <v>0</v>
      </c>
      <c r="R94" s="215">
        <f>Q94*H94</f>
        <v>0</v>
      </c>
      <c r="S94" s="215">
        <v>0</v>
      </c>
      <c r="T94" s="216">
        <f>S94*H94</f>
        <v>0</v>
      </c>
      <c r="AR94" s="16" t="s">
        <v>140</v>
      </c>
      <c r="AT94" s="16" t="s">
        <v>135</v>
      </c>
      <c r="AU94" s="16" t="s">
        <v>81</v>
      </c>
      <c r="AY94" s="16" t="s">
        <v>133</v>
      </c>
      <c r="BE94" s="217">
        <f>IF(N94="základní",J94,0)</f>
        <v>0</v>
      </c>
      <c r="BF94" s="217">
        <f>IF(N94="snížená",J94,0)</f>
        <v>0</v>
      </c>
      <c r="BG94" s="217">
        <f>IF(N94="zákl. přenesená",J94,0)</f>
        <v>0</v>
      </c>
      <c r="BH94" s="217">
        <f>IF(N94="sníž. přenesená",J94,0)</f>
        <v>0</v>
      </c>
      <c r="BI94" s="217">
        <f>IF(N94="nulová",J94,0)</f>
        <v>0</v>
      </c>
      <c r="BJ94" s="16" t="s">
        <v>79</v>
      </c>
      <c r="BK94" s="217">
        <f>ROUND(I94*H94,2)</f>
        <v>0</v>
      </c>
      <c r="BL94" s="16" t="s">
        <v>140</v>
      </c>
      <c r="BM94" s="16" t="s">
        <v>1837</v>
      </c>
    </row>
    <row r="95" s="1" customFormat="1">
      <c r="B95" s="37"/>
      <c r="C95" s="38"/>
      <c r="D95" s="218" t="s">
        <v>142</v>
      </c>
      <c r="E95" s="38"/>
      <c r="F95" s="219" t="s">
        <v>1836</v>
      </c>
      <c r="G95" s="38"/>
      <c r="H95" s="38"/>
      <c r="I95" s="131"/>
      <c r="J95" s="38"/>
      <c r="K95" s="38"/>
      <c r="L95" s="42"/>
      <c r="M95" s="220"/>
      <c r="N95" s="78"/>
      <c r="O95" s="78"/>
      <c r="P95" s="78"/>
      <c r="Q95" s="78"/>
      <c r="R95" s="78"/>
      <c r="S95" s="78"/>
      <c r="T95" s="79"/>
      <c r="AT95" s="16" t="s">
        <v>142</v>
      </c>
      <c r="AU95" s="16" t="s">
        <v>81</v>
      </c>
    </row>
    <row r="96" s="1" customFormat="1" ht="16.5" customHeight="1">
      <c r="B96" s="37"/>
      <c r="C96" s="206" t="s">
        <v>172</v>
      </c>
      <c r="D96" s="206" t="s">
        <v>135</v>
      </c>
      <c r="E96" s="207" t="s">
        <v>1838</v>
      </c>
      <c r="F96" s="208" t="s">
        <v>1834</v>
      </c>
      <c r="G96" s="209" t="s">
        <v>636</v>
      </c>
      <c r="H96" s="210">
        <v>1</v>
      </c>
      <c r="I96" s="211"/>
      <c r="J96" s="212">
        <f>ROUND(I96*H96,2)</f>
        <v>0</v>
      </c>
      <c r="K96" s="208" t="s">
        <v>139</v>
      </c>
      <c r="L96" s="42"/>
      <c r="M96" s="213" t="s">
        <v>1</v>
      </c>
      <c r="N96" s="214" t="s">
        <v>43</v>
      </c>
      <c r="O96" s="78"/>
      <c r="P96" s="215">
        <f>O96*H96</f>
        <v>0</v>
      </c>
      <c r="Q96" s="215">
        <v>0</v>
      </c>
      <c r="R96" s="215">
        <f>Q96*H96</f>
        <v>0</v>
      </c>
      <c r="S96" s="215">
        <v>0</v>
      </c>
      <c r="T96" s="216">
        <f>S96*H96</f>
        <v>0</v>
      </c>
      <c r="AR96" s="16" t="s">
        <v>1822</v>
      </c>
      <c r="AT96" s="16" t="s">
        <v>135</v>
      </c>
      <c r="AU96" s="16" t="s">
        <v>81</v>
      </c>
      <c r="AY96" s="16" t="s">
        <v>133</v>
      </c>
      <c r="BE96" s="217">
        <f>IF(N96="základní",J96,0)</f>
        <v>0</v>
      </c>
      <c r="BF96" s="217">
        <f>IF(N96="snížená",J96,0)</f>
        <v>0</v>
      </c>
      <c r="BG96" s="217">
        <f>IF(N96="zákl. přenesená",J96,0)</f>
        <v>0</v>
      </c>
      <c r="BH96" s="217">
        <f>IF(N96="sníž. přenesená",J96,0)</f>
        <v>0</v>
      </c>
      <c r="BI96" s="217">
        <f>IF(N96="nulová",J96,0)</f>
        <v>0</v>
      </c>
      <c r="BJ96" s="16" t="s">
        <v>79</v>
      </c>
      <c r="BK96" s="217">
        <f>ROUND(I96*H96,2)</f>
        <v>0</v>
      </c>
      <c r="BL96" s="16" t="s">
        <v>1822</v>
      </c>
      <c r="BM96" s="16" t="s">
        <v>1839</v>
      </c>
    </row>
    <row r="97" s="1" customFormat="1">
      <c r="B97" s="37"/>
      <c r="C97" s="38"/>
      <c r="D97" s="218" t="s">
        <v>142</v>
      </c>
      <c r="E97" s="38"/>
      <c r="F97" s="219" t="s">
        <v>1840</v>
      </c>
      <c r="G97" s="38"/>
      <c r="H97" s="38"/>
      <c r="I97" s="131"/>
      <c r="J97" s="38"/>
      <c r="K97" s="38"/>
      <c r="L97" s="42"/>
      <c r="M97" s="220"/>
      <c r="N97" s="78"/>
      <c r="O97" s="78"/>
      <c r="P97" s="78"/>
      <c r="Q97" s="78"/>
      <c r="R97" s="78"/>
      <c r="S97" s="78"/>
      <c r="T97" s="79"/>
      <c r="AT97" s="16" t="s">
        <v>142</v>
      </c>
      <c r="AU97" s="16" t="s">
        <v>81</v>
      </c>
    </row>
    <row r="98" s="1" customFormat="1" ht="16.5" customHeight="1">
      <c r="B98" s="37"/>
      <c r="C98" s="206" t="s">
        <v>177</v>
      </c>
      <c r="D98" s="206" t="s">
        <v>135</v>
      </c>
      <c r="E98" s="207" t="s">
        <v>1841</v>
      </c>
      <c r="F98" s="208" t="s">
        <v>1842</v>
      </c>
      <c r="G98" s="209" t="s">
        <v>636</v>
      </c>
      <c r="H98" s="210">
        <v>1</v>
      </c>
      <c r="I98" s="211"/>
      <c r="J98" s="212">
        <f>ROUND(I98*H98,2)</f>
        <v>0</v>
      </c>
      <c r="K98" s="208" t="s">
        <v>139</v>
      </c>
      <c r="L98" s="42"/>
      <c r="M98" s="213" t="s">
        <v>1</v>
      </c>
      <c r="N98" s="214" t="s">
        <v>43</v>
      </c>
      <c r="O98" s="78"/>
      <c r="P98" s="215">
        <f>O98*H98</f>
        <v>0</v>
      </c>
      <c r="Q98" s="215">
        <v>0</v>
      </c>
      <c r="R98" s="215">
        <f>Q98*H98</f>
        <v>0</v>
      </c>
      <c r="S98" s="215">
        <v>0</v>
      </c>
      <c r="T98" s="216">
        <f>S98*H98</f>
        <v>0</v>
      </c>
      <c r="AR98" s="16" t="s">
        <v>1822</v>
      </c>
      <c r="AT98" s="16" t="s">
        <v>135</v>
      </c>
      <c r="AU98" s="16" t="s">
        <v>81</v>
      </c>
      <c r="AY98" s="16" t="s">
        <v>133</v>
      </c>
      <c r="BE98" s="217">
        <f>IF(N98="základní",J98,0)</f>
        <v>0</v>
      </c>
      <c r="BF98" s="217">
        <f>IF(N98="snížená",J98,0)</f>
        <v>0</v>
      </c>
      <c r="BG98" s="217">
        <f>IF(N98="zákl. přenesená",J98,0)</f>
        <v>0</v>
      </c>
      <c r="BH98" s="217">
        <f>IF(N98="sníž. přenesená",J98,0)</f>
        <v>0</v>
      </c>
      <c r="BI98" s="217">
        <f>IF(N98="nulová",J98,0)</f>
        <v>0</v>
      </c>
      <c r="BJ98" s="16" t="s">
        <v>79</v>
      </c>
      <c r="BK98" s="217">
        <f>ROUND(I98*H98,2)</f>
        <v>0</v>
      </c>
      <c r="BL98" s="16" t="s">
        <v>1822</v>
      </c>
      <c r="BM98" s="16" t="s">
        <v>1843</v>
      </c>
    </row>
    <row r="99" s="1" customFormat="1">
      <c r="B99" s="37"/>
      <c r="C99" s="38"/>
      <c r="D99" s="218" t="s">
        <v>142</v>
      </c>
      <c r="E99" s="38"/>
      <c r="F99" s="219" t="s">
        <v>1844</v>
      </c>
      <c r="G99" s="38"/>
      <c r="H99" s="38"/>
      <c r="I99" s="131"/>
      <c r="J99" s="38"/>
      <c r="K99" s="38"/>
      <c r="L99" s="42"/>
      <c r="M99" s="220"/>
      <c r="N99" s="78"/>
      <c r="O99" s="78"/>
      <c r="P99" s="78"/>
      <c r="Q99" s="78"/>
      <c r="R99" s="78"/>
      <c r="S99" s="78"/>
      <c r="T99" s="79"/>
      <c r="AT99" s="16" t="s">
        <v>142</v>
      </c>
      <c r="AU99" s="16" t="s">
        <v>81</v>
      </c>
    </row>
    <row r="100" s="10" customFormat="1" ht="22.8" customHeight="1">
      <c r="B100" s="190"/>
      <c r="C100" s="191"/>
      <c r="D100" s="192" t="s">
        <v>71</v>
      </c>
      <c r="E100" s="204" t="s">
        <v>1845</v>
      </c>
      <c r="F100" s="204" t="s">
        <v>1846</v>
      </c>
      <c r="G100" s="191"/>
      <c r="H100" s="191"/>
      <c r="I100" s="194"/>
      <c r="J100" s="205">
        <f>BK100</f>
        <v>0</v>
      </c>
      <c r="K100" s="191"/>
      <c r="L100" s="196"/>
      <c r="M100" s="197"/>
      <c r="N100" s="198"/>
      <c r="O100" s="198"/>
      <c r="P100" s="199">
        <f>SUM(P101:P104)</f>
        <v>0</v>
      </c>
      <c r="Q100" s="198"/>
      <c r="R100" s="199">
        <f>SUM(R101:R104)</f>
        <v>0</v>
      </c>
      <c r="S100" s="198"/>
      <c r="T100" s="200">
        <f>SUM(T101:T104)</f>
        <v>0</v>
      </c>
      <c r="AR100" s="201" t="s">
        <v>172</v>
      </c>
      <c r="AT100" s="202" t="s">
        <v>71</v>
      </c>
      <c r="AU100" s="202" t="s">
        <v>79</v>
      </c>
      <c r="AY100" s="201" t="s">
        <v>133</v>
      </c>
      <c r="BK100" s="203">
        <f>SUM(BK101:BK104)</f>
        <v>0</v>
      </c>
    </row>
    <row r="101" s="1" customFormat="1" ht="16.5" customHeight="1">
      <c r="B101" s="37"/>
      <c r="C101" s="206" t="s">
        <v>183</v>
      </c>
      <c r="D101" s="206" t="s">
        <v>135</v>
      </c>
      <c r="E101" s="207" t="s">
        <v>1847</v>
      </c>
      <c r="F101" s="208" t="s">
        <v>1848</v>
      </c>
      <c r="G101" s="209" t="s">
        <v>636</v>
      </c>
      <c r="H101" s="210">
        <v>1</v>
      </c>
      <c r="I101" s="211"/>
      <c r="J101" s="212">
        <f>ROUND(I101*H101,2)</f>
        <v>0</v>
      </c>
      <c r="K101" s="208" t="s">
        <v>139</v>
      </c>
      <c r="L101" s="42"/>
      <c r="M101" s="213" t="s">
        <v>1</v>
      </c>
      <c r="N101" s="214" t="s">
        <v>43</v>
      </c>
      <c r="O101" s="78"/>
      <c r="P101" s="215">
        <f>O101*H101</f>
        <v>0</v>
      </c>
      <c r="Q101" s="215">
        <v>0</v>
      </c>
      <c r="R101" s="215">
        <f>Q101*H101</f>
        <v>0</v>
      </c>
      <c r="S101" s="215">
        <v>0</v>
      </c>
      <c r="T101" s="216">
        <f>S101*H101</f>
        <v>0</v>
      </c>
      <c r="AR101" s="16" t="s">
        <v>1822</v>
      </c>
      <c r="AT101" s="16" t="s">
        <v>135</v>
      </c>
      <c r="AU101" s="16" t="s">
        <v>81</v>
      </c>
      <c r="AY101" s="16" t="s">
        <v>133</v>
      </c>
      <c r="BE101" s="217">
        <f>IF(N101="základní",J101,0)</f>
        <v>0</v>
      </c>
      <c r="BF101" s="217">
        <f>IF(N101="snížená",J101,0)</f>
        <v>0</v>
      </c>
      <c r="BG101" s="217">
        <f>IF(N101="zákl. přenesená",J101,0)</f>
        <v>0</v>
      </c>
      <c r="BH101" s="217">
        <f>IF(N101="sníž. přenesená",J101,0)</f>
        <v>0</v>
      </c>
      <c r="BI101" s="217">
        <f>IF(N101="nulová",J101,0)</f>
        <v>0</v>
      </c>
      <c r="BJ101" s="16" t="s">
        <v>79</v>
      </c>
      <c r="BK101" s="217">
        <f>ROUND(I101*H101,2)</f>
        <v>0</v>
      </c>
      <c r="BL101" s="16" t="s">
        <v>1822</v>
      </c>
      <c r="BM101" s="16" t="s">
        <v>1849</v>
      </c>
    </row>
    <row r="102" s="1" customFormat="1">
      <c r="B102" s="37"/>
      <c r="C102" s="38"/>
      <c r="D102" s="218" t="s">
        <v>142</v>
      </c>
      <c r="E102" s="38"/>
      <c r="F102" s="219" t="s">
        <v>1850</v>
      </c>
      <c r="G102" s="38"/>
      <c r="H102" s="38"/>
      <c r="I102" s="131"/>
      <c r="J102" s="38"/>
      <c r="K102" s="38"/>
      <c r="L102" s="42"/>
      <c r="M102" s="220"/>
      <c r="N102" s="78"/>
      <c r="O102" s="78"/>
      <c r="P102" s="78"/>
      <c r="Q102" s="78"/>
      <c r="R102" s="78"/>
      <c r="S102" s="78"/>
      <c r="T102" s="79"/>
      <c r="AT102" s="16" t="s">
        <v>142</v>
      </c>
      <c r="AU102" s="16" t="s">
        <v>81</v>
      </c>
    </row>
    <row r="103" s="1" customFormat="1" ht="16.5" customHeight="1">
      <c r="B103" s="37"/>
      <c r="C103" s="206" t="s">
        <v>188</v>
      </c>
      <c r="D103" s="206" t="s">
        <v>135</v>
      </c>
      <c r="E103" s="207" t="s">
        <v>1851</v>
      </c>
      <c r="F103" s="208" t="s">
        <v>1852</v>
      </c>
      <c r="G103" s="209" t="s">
        <v>636</v>
      </c>
      <c r="H103" s="210">
        <v>1</v>
      </c>
      <c r="I103" s="211"/>
      <c r="J103" s="212">
        <f>ROUND(I103*H103,2)</f>
        <v>0</v>
      </c>
      <c r="K103" s="208" t="s">
        <v>139</v>
      </c>
      <c r="L103" s="42"/>
      <c r="M103" s="213" t="s">
        <v>1</v>
      </c>
      <c r="N103" s="214" t="s">
        <v>43</v>
      </c>
      <c r="O103" s="78"/>
      <c r="P103" s="215">
        <f>O103*H103</f>
        <v>0</v>
      </c>
      <c r="Q103" s="215">
        <v>0</v>
      </c>
      <c r="R103" s="215">
        <f>Q103*H103</f>
        <v>0</v>
      </c>
      <c r="S103" s="215">
        <v>0</v>
      </c>
      <c r="T103" s="216">
        <f>S103*H103</f>
        <v>0</v>
      </c>
      <c r="AR103" s="16" t="s">
        <v>1822</v>
      </c>
      <c r="AT103" s="16" t="s">
        <v>135</v>
      </c>
      <c r="AU103" s="16" t="s">
        <v>81</v>
      </c>
      <c r="AY103" s="16" t="s">
        <v>133</v>
      </c>
      <c r="BE103" s="217">
        <f>IF(N103="základní",J103,0)</f>
        <v>0</v>
      </c>
      <c r="BF103" s="217">
        <f>IF(N103="snížená",J103,0)</f>
        <v>0</v>
      </c>
      <c r="BG103" s="217">
        <f>IF(N103="zákl. přenesená",J103,0)</f>
        <v>0</v>
      </c>
      <c r="BH103" s="217">
        <f>IF(N103="sníž. přenesená",J103,0)</f>
        <v>0</v>
      </c>
      <c r="BI103" s="217">
        <f>IF(N103="nulová",J103,0)</f>
        <v>0</v>
      </c>
      <c r="BJ103" s="16" t="s">
        <v>79</v>
      </c>
      <c r="BK103" s="217">
        <f>ROUND(I103*H103,2)</f>
        <v>0</v>
      </c>
      <c r="BL103" s="16" t="s">
        <v>1822</v>
      </c>
      <c r="BM103" s="16" t="s">
        <v>1853</v>
      </c>
    </row>
    <row r="104" s="1" customFormat="1">
      <c r="B104" s="37"/>
      <c r="C104" s="38"/>
      <c r="D104" s="218" t="s">
        <v>142</v>
      </c>
      <c r="E104" s="38"/>
      <c r="F104" s="219" t="s">
        <v>1854</v>
      </c>
      <c r="G104" s="38"/>
      <c r="H104" s="38"/>
      <c r="I104" s="131"/>
      <c r="J104" s="38"/>
      <c r="K104" s="38"/>
      <c r="L104" s="42"/>
      <c r="M104" s="220"/>
      <c r="N104" s="78"/>
      <c r="O104" s="78"/>
      <c r="P104" s="78"/>
      <c r="Q104" s="78"/>
      <c r="R104" s="78"/>
      <c r="S104" s="78"/>
      <c r="T104" s="79"/>
      <c r="AT104" s="16" t="s">
        <v>142</v>
      </c>
      <c r="AU104" s="16" t="s">
        <v>81</v>
      </c>
    </row>
    <row r="105" s="10" customFormat="1" ht="22.8" customHeight="1">
      <c r="B105" s="190"/>
      <c r="C105" s="191"/>
      <c r="D105" s="192" t="s">
        <v>71</v>
      </c>
      <c r="E105" s="204" t="s">
        <v>1855</v>
      </c>
      <c r="F105" s="204" t="s">
        <v>1856</v>
      </c>
      <c r="G105" s="191"/>
      <c r="H105" s="191"/>
      <c r="I105" s="194"/>
      <c r="J105" s="205">
        <f>BK105</f>
        <v>0</v>
      </c>
      <c r="K105" s="191"/>
      <c r="L105" s="196"/>
      <c r="M105" s="197"/>
      <c r="N105" s="198"/>
      <c r="O105" s="198"/>
      <c r="P105" s="199">
        <f>SUM(P106:P121)</f>
        <v>0</v>
      </c>
      <c r="Q105" s="198"/>
      <c r="R105" s="199">
        <f>SUM(R106:R121)</f>
        <v>0.12</v>
      </c>
      <c r="S105" s="198"/>
      <c r="T105" s="200">
        <f>SUM(T106:T121)</f>
        <v>0</v>
      </c>
      <c r="AR105" s="201" t="s">
        <v>172</v>
      </c>
      <c r="AT105" s="202" t="s">
        <v>71</v>
      </c>
      <c r="AU105" s="202" t="s">
        <v>79</v>
      </c>
      <c r="AY105" s="201" t="s">
        <v>133</v>
      </c>
      <c r="BK105" s="203">
        <f>SUM(BK106:BK121)</f>
        <v>0</v>
      </c>
    </row>
    <row r="106" s="1" customFormat="1" ht="16.5" customHeight="1">
      <c r="B106" s="37"/>
      <c r="C106" s="206" t="s">
        <v>193</v>
      </c>
      <c r="D106" s="206" t="s">
        <v>135</v>
      </c>
      <c r="E106" s="207" t="s">
        <v>1857</v>
      </c>
      <c r="F106" s="208" t="s">
        <v>1858</v>
      </c>
      <c r="G106" s="209" t="s">
        <v>636</v>
      </c>
      <c r="H106" s="210">
        <v>1</v>
      </c>
      <c r="I106" s="211"/>
      <c r="J106" s="212">
        <f>ROUND(I106*H106,2)</f>
        <v>0</v>
      </c>
      <c r="K106" s="208" t="s">
        <v>1</v>
      </c>
      <c r="L106" s="42"/>
      <c r="M106" s="213" t="s">
        <v>1</v>
      </c>
      <c r="N106" s="214" t="s">
        <v>43</v>
      </c>
      <c r="O106" s="78"/>
      <c r="P106" s="215">
        <f>O106*H106</f>
        <v>0</v>
      </c>
      <c r="Q106" s="215">
        <v>0</v>
      </c>
      <c r="R106" s="215">
        <f>Q106*H106</f>
        <v>0</v>
      </c>
      <c r="S106" s="215">
        <v>0</v>
      </c>
      <c r="T106" s="216">
        <f>S106*H106</f>
        <v>0</v>
      </c>
      <c r="AR106" s="16" t="s">
        <v>140</v>
      </c>
      <c r="AT106" s="16" t="s">
        <v>135</v>
      </c>
      <c r="AU106" s="16" t="s">
        <v>81</v>
      </c>
      <c r="AY106" s="16" t="s">
        <v>133</v>
      </c>
      <c r="BE106" s="217">
        <f>IF(N106="základní",J106,0)</f>
        <v>0</v>
      </c>
      <c r="BF106" s="217">
        <f>IF(N106="snížená",J106,0)</f>
        <v>0</v>
      </c>
      <c r="BG106" s="217">
        <f>IF(N106="zákl. přenesená",J106,0)</f>
        <v>0</v>
      </c>
      <c r="BH106" s="217">
        <f>IF(N106="sníž. přenesená",J106,0)</f>
        <v>0</v>
      </c>
      <c r="BI106" s="217">
        <f>IF(N106="nulová",J106,0)</f>
        <v>0</v>
      </c>
      <c r="BJ106" s="16" t="s">
        <v>79</v>
      </c>
      <c r="BK106" s="217">
        <f>ROUND(I106*H106,2)</f>
        <v>0</v>
      </c>
      <c r="BL106" s="16" t="s">
        <v>140</v>
      </c>
      <c r="BM106" s="16" t="s">
        <v>1859</v>
      </c>
    </row>
    <row r="107" s="1" customFormat="1">
      <c r="B107" s="37"/>
      <c r="C107" s="38"/>
      <c r="D107" s="218" t="s">
        <v>142</v>
      </c>
      <c r="E107" s="38"/>
      <c r="F107" s="219" t="s">
        <v>1858</v>
      </c>
      <c r="G107" s="38"/>
      <c r="H107" s="38"/>
      <c r="I107" s="131"/>
      <c r="J107" s="38"/>
      <c r="K107" s="38"/>
      <c r="L107" s="42"/>
      <c r="M107" s="220"/>
      <c r="N107" s="78"/>
      <c r="O107" s="78"/>
      <c r="P107" s="78"/>
      <c r="Q107" s="78"/>
      <c r="R107" s="78"/>
      <c r="S107" s="78"/>
      <c r="T107" s="79"/>
      <c r="AT107" s="16" t="s">
        <v>142</v>
      </c>
      <c r="AU107" s="16" t="s">
        <v>81</v>
      </c>
    </row>
    <row r="108" s="1" customFormat="1" ht="16.5" customHeight="1">
      <c r="B108" s="37"/>
      <c r="C108" s="206" t="s">
        <v>201</v>
      </c>
      <c r="D108" s="206" t="s">
        <v>135</v>
      </c>
      <c r="E108" s="207" t="s">
        <v>1860</v>
      </c>
      <c r="F108" s="208" t="s">
        <v>1861</v>
      </c>
      <c r="G108" s="209" t="s">
        <v>636</v>
      </c>
      <c r="H108" s="210">
        <v>1</v>
      </c>
      <c r="I108" s="211"/>
      <c r="J108" s="212">
        <f>ROUND(I108*H108,2)</f>
        <v>0</v>
      </c>
      <c r="K108" s="208" t="s">
        <v>1</v>
      </c>
      <c r="L108" s="42"/>
      <c r="M108" s="213" t="s">
        <v>1</v>
      </c>
      <c r="N108" s="214" t="s">
        <v>43</v>
      </c>
      <c r="O108" s="78"/>
      <c r="P108" s="215">
        <f>O108*H108</f>
        <v>0</v>
      </c>
      <c r="Q108" s="215">
        <v>0</v>
      </c>
      <c r="R108" s="215">
        <f>Q108*H108</f>
        <v>0</v>
      </c>
      <c r="S108" s="215">
        <v>0</v>
      </c>
      <c r="T108" s="216">
        <f>S108*H108</f>
        <v>0</v>
      </c>
      <c r="AR108" s="16" t="s">
        <v>140</v>
      </c>
      <c r="AT108" s="16" t="s">
        <v>135</v>
      </c>
      <c r="AU108" s="16" t="s">
        <v>81</v>
      </c>
      <c r="AY108" s="16" t="s">
        <v>133</v>
      </c>
      <c r="BE108" s="217">
        <f>IF(N108="základní",J108,0)</f>
        <v>0</v>
      </c>
      <c r="BF108" s="217">
        <f>IF(N108="snížená",J108,0)</f>
        <v>0</v>
      </c>
      <c r="BG108" s="217">
        <f>IF(N108="zákl. přenesená",J108,0)</f>
        <v>0</v>
      </c>
      <c r="BH108" s="217">
        <f>IF(N108="sníž. přenesená",J108,0)</f>
        <v>0</v>
      </c>
      <c r="BI108" s="217">
        <f>IF(N108="nulová",J108,0)</f>
        <v>0</v>
      </c>
      <c r="BJ108" s="16" t="s">
        <v>79</v>
      </c>
      <c r="BK108" s="217">
        <f>ROUND(I108*H108,2)</f>
        <v>0</v>
      </c>
      <c r="BL108" s="16" t="s">
        <v>140</v>
      </c>
      <c r="BM108" s="16" t="s">
        <v>1862</v>
      </c>
    </row>
    <row r="109" s="1" customFormat="1">
      <c r="B109" s="37"/>
      <c r="C109" s="38"/>
      <c r="D109" s="218" t="s">
        <v>142</v>
      </c>
      <c r="E109" s="38"/>
      <c r="F109" s="219" t="s">
        <v>1861</v>
      </c>
      <c r="G109" s="38"/>
      <c r="H109" s="38"/>
      <c r="I109" s="131"/>
      <c r="J109" s="38"/>
      <c r="K109" s="38"/>
      <c r="L109" s="42"/>
      <c r="M109" s="220"/>
      <c r="N109" s="78"/>
      <c r="O109" s="78"/>
      <c r="P109" s="78"/>
      <c r="Q109" s="78"/>
      <c r="R109" s="78"/>
      <c r="S109" s="78"/>
      <c r="T109" s="79"/>
      <c r="AT109" s="16" t="s">
        <v>142</v>
      </c>
      <c r="AU109" s="16" t="s">
        <v>81</v>
      </c>
    </row>
    <row r="110" s="1" customFormat="1" ht="16.5" customHeight="1">
      <c r="B110" s="37"/>
      <c r="C110" s="206" t="s">
        <v>208</v>
      </c>
      <c r="D110" s="206" t="s">
        <v>135</v>
      </c>
      <c r="E110" s="207" t="s">
        <v>1863</v>
      </c>
      <c r="F110" s="208" t="s">
        <v>1864</v>
      </c>
      <c r="G110" s="209" t="s">
        <v>636</v>
      </c>
      <c r="H110" s="210">
        <v>1</v>
      </c>
      <c r="I110" s="211"/>
      <c r="J110" s="212">
        <f>ROUND(I110*H110,2)</f>
        <v>0</v>
      </c>
      <c r="K110" s="208" t="s">
        <v>1</v>
      </c>
      <c r="L110" s="42"/>
      <c r="M110" s="213" t="s">
        <v>1</v>
      </c>
      <c r="N110" s="214" t="s">
        <v>43</v>
      </c>
      <c r="O110" s="78"/>
      <c r="P110" s="215">
        <f>O110*H110</f>
        <v>0</v>
      </c>
      <c r="Q110" s="215">
        <v>0</v>
      </c>
      <c r="R110" s="215">
        <f>Q110*H110</f>
        <v>0</v>
      </c>
      <c r="S110" s="215">
        <v>0</v>
      </c>
      <c r="T110" s="216">
        <f>S110*H110</f>
        <v>0</v>
      </c>
      <c r="AR110" s="16" t="s">
        <v>140</v>
      </c>
      <c r="AT110" s="16" t="s">
        <v>135</v>
      </c>
      <c r="AU110" s="16" t="s">
        <v>81</v>
      </c>
      <c r="AY110" s="16" t="s">
        <v>133</v>
      </c>
      <c r="BE110" s="217">
        <f>IF(N110="základní",J110,0)</f>
        <v>0</v>
      </c>
      <c r="BF110" s="217">
        <f>IF(N110="snížená",J110,0)</f>
        <v>0</v>
      </c>
      <c r="BG110" s="217">
        <f>IF(N110="zákl. přenesená",J110,0)</f>
        <v>0</v>
      </c>
      <c r="BH110" s="217">
        <f>IF(N110="sníž. přenesená",J110,0)</f>
        <v>0</v>
      </c>
      <c r="BI110" s="217">
        <f>IF(N110="nulová",J110,0)</f>
        <v>0</v>
      </c>
      <c r="BJ110" s="16" t="s">
        <v>79</v>
      </c>
      <c r="BK110" s="217">
        <f>ROUND(I110*H110,2)</f>
        <v>0</v>
      </c>
      <c r="BL110" s="16" t="s">
        <v>140</v>
      </c>
      <c r="BM110" s="16" t="s">
        <v>1865</v>
      </c>
    </row>
    <row r="111" s="1" customFormat="1">
      <c r="B111" s="37"/>
      <c r="C111" s="38"/>
      <c r="D111" s="218" t="s">
        <v>142</v>
      </c>
      <c r="E111" s="38"/>
      <c r="F111" s="219" t="s">
        <v>1864</v>
      </c>
      <c r="G111" s="38"/>
      <c r="H111" s="38"/>
      <c r="I111" s="131"/>
      <c r="J111" s="38"/>
      <c r="K111" s="38"/>
      <c r="L111" s="42"/>
      <c r="M111" s="220"/>
      <c r="N111" s="78"/>
      <c r="O111" s="78"/>
      <c r="P111" s="78"/>
      <c r="Q111" s="78"/>
      <c r="R111" s="78"/>
      <c r="S111" s="78"/>
      <c r="T111" s="79"/>
      <c r="AT111" s="16" t="s">
        <v>142</v>
      </c>
      <c r="AU111" s="16" t="s">
        <v>81</v>
      </c>
    </row>
    <row r="112" s="1" customFormat="1" ht="16.5" customHeight="1">
      <c r="B112" s="37"/>
      <c r="C112" s="206" t="s">
        <v>221</v>
      </c>
      <c r="D112" s="206" t="s">
        <v>135</v>
      </c>
      <c r="E112" s="207" t="s">
        <v>1866</v>
      </c>
      <c r="F112" s="208" t="s">
        <v>1867</v>
      </c>
      <c r="G112" s="209" t="s">
        <v>636</v>
      </c>
      <c r="H112" s="210">
        <v>1</v>
      </c>
      <c r="I112" s="211"/>
      <c r="J112" s="212">
        <f>ROUND(I112*H112,2)</f>
        <v>0</v>
      </c>
      <c r="K112" s="208" t="s">
        <v>139</v>
      </c>
      <c r="L112" s="42"/>
      <c r="M112" s="213" t="s">
        <v>1</v>
      </c>
      <c r="N112" s="214" t="s">
        <v>43</v>
      </c>
      <c r="O112" s="78"/>
      <c r="P112" s="215">
        <f>O112*H112</f>
        <v>0</v>
      </c>
      <c r="Q112" s="215">
        <v>0</v>
      </c>
      <c r="R112" s="215">
        <f>Q112*H112</f>
        <v>0</v>
      </c>
      <c r="S112" s="215">
        <v>0</v>
      </c>
      <c r="T112" s="216">
        <f>S112*H112</f>
        <v>0</v>
      </c>
      <c r="AR112" s="16" t="s">
        <v>1822</v>
      </c>
      <c r="AT112" s="16" t="s">
        <v>135</v>
      </c>
      <c r="AU112" s="16" t="s">
        <v>81</v>
      </c>
      <c r="AY112" s="16" t="s">
        <v>133</v>
      </c>
      <c r="BE112" s="217">
        <f>IF(N112="základní",J112,0)</f>
        <v>0</v>
      </c>
      <c r="BF112" s="217">
        <f>IF(N112="snížená",J112,0)</f>
        <v>0</v>
      </c>
      <c r="BG112" s="217">
        <f>IF(N112="zákl. přenesená",J112,0)</f>
        <v>0</v>
      </c>
      <c r="BH112" s="217">
        <f>IF(N112="sníž. přenesená",J112,0)</f>
        <v>0</v>
      </c>
      <c r="BI112" s="217">
        <f>IF(N112="nulová",J112,0)</f>
        <v>0</v>
      </c>
      <c r="BJ112" s="16" t="s">
        <v>79</v>
      </c>
      <c r="BK112" s="217">
        <f>ROUND(I112*H112,2)</f>
        <v>0</v>
      </c>
      <c r="BL112" s="16" t="s">
        <v>1822</v>
      </c>
      <c r="BM112" s="16" t="s">
        <v>1868</v>
      </c>
    </row>
    <row r="113" s="1" customFormat="1">
      <c r="B113" s="37"/>
      <c r="C113" s="38"/>
      <c r="D113" s="218" t="s">
        <v>142</v>
      </c>
      <c r="E113" s="38"/>
      <c r="F113" s="219" t="s">
        <v>1869</v>
      </c>
      <c r="G113" s="38"/>
      <c r="H113" s="38"/>
      <c r="I113" s="131"/>
      <c r="J113" s="38"/>
      <c r="K113" s="38"/>
      <c r="L113" s="42"/>
      <c r="M113" s="220"/>
      <c r="N113" s="78"/>
      <c r="O113" s="78"/>
      <c r="P113" s="78"/>
      <c r="Q113" s="78"/>
      <c r="R113" s="78"/>
      <c r="S113" s="78"/>
      <c r="T113" s="79"/>
      <c r="AT113" s="16" t="s">
        <v>142</v>
      </c>
      <c r="AU113" s="16" t="s">
        <v>81</v>
      </c>
    </row>
    <row r="114" s="1" customFormat="1" ht="16.5" customHeight="1">
      <c r="B114" s="37"/>
      <c r="C114" s="206" t="s">
        <v>231</v>
      </c>
      <c r="D114" s="206" t="s">
        <v>135</v>
      </c>
      <c r="E114" s="207" t="s">
        <v>1870</v>
      </c>
      <c r="F114" s="208" t="s">
        <v>1871</v>
      </c>
      <c r="G114" s="209" t="s">
        <v>196</v>
      </c>
      <c r="H114" s="210">
        <v>800</v>
      </c>
      <c r="I114" s="211"/>
      <c r="J114" s="212">
        <f>ROUND(I114*H114,2)</f>
        <v>0</v>
      </c>
      <c r="K114" s="208" t="s">
        <v>139</v>
      </c>
      <c r="L114" s="42"/>
      <c r="M114" s="213" t="s">
        <v>1</v>
      </c>
      <c r="N114" s="214" t="s">
        <v>43</v>
      </c>
      <c r="O114" s="78"/>
      <c r="P114" s="215">
        <f>O114*H114</f>
        <v>0</v>
      </c>
      <c r="Q114" s="215">
        <v>0.00014999999999999999</v>
      </c>
      <c r="R114" s="215">
        <f>Q114*H114</f>
        <v>0.12</v>
      </c>
      <c r="S114" s="215">
        <v>0</v>
      </c>
      <c r="T114" s="216">
        <f>S114*H114</f>
        <v>0</v>
      </c>
      <c r="AR114" s="16" t="s">
        <v>140</v>
      </c>
      <c r="AT114" s="16" t="s">
        <v>135</v>
      </c>
      <c r="AU114" s="16" t="s">
        <v>81</v>
      </c>
      <c r="AY114" s="16" t="s">
        <v>133</v>
      </c>
      <c r="BE114" s="217">
        <f>IF(N114="základní",J114,0)</f>
        <v>0</v>
      </c>
      <c r="BF114" s="217">
        <f>IF(N114="snížená",J114,0)</f>
        <v>0</v>
      </c>
      <c r="BG114" s="217">
        <f>IF(N114="zákl. přenesená",J114,0)</f>
        <v>0</v>
      </c>
      <c r="BH114" s="217">
        <f>IF(N114="sníž. přenesená",J114,0)</f>
        <v>0</v>
      </c>
      <c r="BI114" s="217">
        <f>IF(N114="nulová",J114,0)</f>
        <v>0</v>
      </c>
      <c r="BJ114" s="16" t="s">
        <v>79</v>
      </c>
      <c r="BK114" s="217">
        <f>ROUND(I114*H114,2)</f>
        <v>0</v>
      </c>
      <c r="BL114" s="16" t="s">
        <v>140</v>
      </c>
      <c r="BM114" s="16" t="s">
        <v>1872</v>
      </c>
    </row>
    <row r="115" s="1" customFormat="1">
      <c r="B115" s="37"/>
      <c r="C115" s="38"/>
      <c r="D115" s="218" t="s">
        <v>142</v>
      </c>
      <c r="E115" s="38"/>
      <c r="F115" s="219" t="s">
        <v>1873</v>
      </c>
      <c r="G115" s="38"/>
      <c r="H115" s="38"/>
      <c r="I115" s="131"/>
      <c r="J115" s="38"/>
      <c r="K115" s="38"/>
      <c r="L115" s="42"/>
      <c r="M115" s="220"/>
      <c r="N115" s="78"/>
      <c r="O115" s="78"/>
      <c r="P115" s="78"/>
      <c r="Q115" s="78"/>
      <c r="R115" s="78"/>
      <c r="S115" s="78"/>
      <c r="T115" s="79"/>
      <c r="AT115" s="16" t="s">
        <v>142</v>
      </c>
      <c r="AU115" s="16" t="s">
        <v>81</v>
      </c>
    </row>
    <row r="116" s="1" customFormat="1" ht="16.5" customHeight="1">
      <c r="B116" s="37"/>
      <c r="C116" s="206" t="s">
        <v>240</v>
      </c>
      <c r="D116" s="206" t="s">
        <v>135</v>
      </c>
      <c r="E116" s="207" t="s">
        <v>1874</v>
      </c>
      <c r="F116" s="208" t="s">
        <v>1875</v>
      </c>
      <c r="G116" s="209" t="s">
        <v>196</v>
      </c>
      <c r="H116" s="210">
        <v>800</v>
      </c>
      <c r="I116" s="211"/>
      <c r="J116" s="212">
        <f>ROUND(I116*H116,2)</f>
        <v>0</v>
      </c>
      <c r="K116" s="208" t="s">
        <v>139</v>
      </c>
      <c r="L116" s="42"/>
      <c r="M116" s="213" t="s">
        <v>1</v>
      </c>
      <c r="N116" s="214" t="s">
        <v>43</v>
      </c>
      <c r="O116" s="78"/>
      <c r="P116" s="215">
        <f>O116*H116</f>
        <v>0</v>
      </c>
      <c r="Q116" s="215">
        <v>0</v>
      </c>
      <c r="R116" s="215">
        <f>Q116*H116</f>
        <v>0</v>
      </c>
      <c r="S116" s="215">
        <v>0</v>
      </c>
      <c r="T116" s="216">
        <f>S116*H116</f>
        <v>0</v>
      </c>
      <c r="AR116" s="16" t="s">
        <v>140</v>
      </c>
      <c r="AT116" s="16" t="s">
        <v>135</v>
      </c>
      <c r="AU116" s="16" t="s">
        <v>81</v>
      </c>
      <c r="AY116" s="16" t="s">
        <v>133</v>
      </c>
      <c r="BE116" s="217">
        <f>IF(N116="základní",J116,0)</f>
        <v>0</v>
      </c>
      <c r="BF116" s="217">
        <f>IF(N116="snížená",J116,0)</f>
        <v>0</v>
      </c>
      <c r="BG116" s="217">
        <f>IF(N116="zákl. přenesená",J116,0)</f>
        <v>0</v>
      </c>
      <c r="BH116" s="217">
        <f>IF(N116="sníž. přenesená",J116,0)</f>
        <v>0</v>
      </c>
      <c r="BI116" s="217">
        <f>IF(N116="nulová",J116,0)</f>
        <v>0</v>
      </c>
      <c r="BJ116" s="16" t="s">
        <v>79</v>
      </c>
      <c r="BK116" s="217">
        <f>ROUND(I116*H116,2)</f>
        <v>0</v>
      </c>
      <c r="BL116" s="16" t="s">
        <v>140</v>
      </c>
      <c r="BM116" s="16" t="s">
        <v>1876</v>
      </c>
    </row>
    <row r="117" s="1" customFormat="1">
      <c r="B117" s="37"/>
      <c r="C117" s="38"/>
      <c r="D117" s="218" t="s">
        <v>142</v>
      </c>
      <c r="E117" s="38"/>
      <c r="F117" s="219" t="s">
        <v>1877</v>
      </c>
      <c r="G117" s="38"/>
      <c r="H117" s="38"/>
      <c r="I117" s="131"/>
      <c r="J117" s="38"/>
      <c r="K117" s="38"/>
      <c r="L117" s="42"/>
      <c r="M117" s="220"/>
      <c r="N117" s="78"/>
      <c r="O117" s="78"/>
      <c r="P117" s="78"/>
      <c r="Q117" s="78"/>
      <c r="R117" s="78"/>
      <c r="S117" s="78"/>
      <c r="T117" s="79"/>
      <c r="AT117" s="16" t="s">
        <v>142</v>
      </c>
      <c r="AU117" s="16" t="s">
        <v>81</v>
      </c>
    </row>
    <row r="118" s="1" customFormat="1" ht="16.5" customHeight="1">
      <c r="B118" s="37"/>
      <c r="C118" s="206" t="s">
        <v>8</v>
      </c>
      <c r="D118" s="206" t="s">
        <v>135</v>
      </c>
      <c r="E118" s="207" t="s">
        <v>1878</v>
      </c>
      <c r="F118" s="208" t="s">
        <v>1879</v>
      </c>
      <c r="G118" s="209" t="s">
        <v>196</v>
      </c>
      <c r="H118" s="210">
        <v>2239.1999999999998</v>
      </c>
      <c r="I118" s="211"/>
      <c r="J118" s="212">
        <f>ROUND(I118*H118,2)</f>
        <v>0</v>
      </c>
      <c r="K118" s="208" t="s">
        <v>139</v>
      </c>
      <c r="L118" s="42"/>
      <c r="M118" s="213" t="s">
        <v>1</v>
      </c>
      <c r="N118" s="214" t="s">
        <v>43</v>
      </c>
      <c r="O118" s="78"/>
      <c r="P118" s="215">
        <f>O118*H118</f>
        <v>0</v>
      </c>
      <c r="Q118" s="215">
        <v>0</v>
      </c>
      <c r="R118" s="215">
        <f>Q118*H118</f>
        <v>0</v>
      </c>
      <c r="S118" s="215">
        <v>0</v>
      </c>
      <c r="T118" s="216">
        <f>S118*H118</f>
        <v>0</v>
      </c>
      <c r="AR118" s="16" t="s">
        <v>140</v>
      </c>
      <c r="AT118" s="16" t="s">
        <v>135</v>
      </c>
      <c r="AU118" s="16" t="s">
        <v>81</v>
      </c>
      <c r="AY118" s="16" t="s">
        <v>133</v>
      </c>
      <c r="BE118" s="217">
        <f>IF(N118="základní",J118,0)</f>
        <v>0</v>
      </c>
      <c r="BF118" s="217">
        <f>IF(N118="snížená",J118,0)</f>
        <v>0</v>
      </c>
      <c r="BG118" s="217">
        <f>IF(N118="zákl. přenesená",J118,0)</f>
        <v>0</v>
      </c>
      <c r="BH118" s="217">
        <f>IF(N118="sníž. přenesená",J118,0)</f>
        <v>0</v>
      </c>
      <c r="BI118" s="217">
        <f>IF(N118="nulová",J118,0)</f>
        <v>0</v>
      </c>
      <c r="BJ118" s="16" t="s">
        <v>79</v>
      </c>
      <c r="BK118" s="217">
        <f>ROUND(I118*H118,2)</f>
        <v>0</v>
      </c>
      <c r="BL118" s="16" t="s">
        <v>140</v>
      </c>
      <c r="BM118" s="16" t="s">
        <v>1880</v>
      </c>
    </row>
    <row r="119" s="1" customFormat="1">
      <c r="B119" s="37"/>
      <c r="C119" s="38"/>
      <c r="D119" s="218" t="s">
        <v>142</v>
      </c>
      <c r="E119" s="38"/>
      <c r="F119" s="219" t="s">
        <v>1881</v>
      </c>
      <c r="G119" s="38"/>
      <c r="H119" s="38"/>
      <c r="I119" s="131"/>
      <c r="J119" s="38"/>
      <c r="K119" s="38"/>
      <c r="L119" s="42"/>
      <c r="M119" s="220"/>
      <c r="N119" s="78"/>
      <c r="O119" s="78"/>
      <c r="P119" s="78"/>
      <c r="Q119" s="78"/>
      <c r="R119" s="78"/>
      <c r="S119" s="78"/>
      <c r="T119" s="79"/>
      <c r="AT119" s="16" t="s">
        <v>142</v>
      </c>
      <c r="AU119" s="16" t="s">
        <v>81</v>
      </c>
    </row>
    <row r="120" s="1" customFormat="1" ht="16.5" customHeight="1">
      <c r="B120" s="37"/>
      <c r="C120" s="206" t="s">
        <v>250</v>
      </c>
      <c r="D120" s="206" t="s">
        <v>135</v>
      </c>
      <c r="E120" s="207" t="s">
        <v>1882</v>
      </c>
      <c r="F120" s="208" t="s">
        <v>1883</v>
      </c>
      <c r="G120" s="209" t="s">
        <v>196</v>
      </c>
      <c r="H120" s="210">
        <v>2239.1999999999998</v>
      </c>
      <c r="I120" s="211"/>
      <c r="J120" s="212">
        <f>ROUND(I120*H120,2)</f>
        <v>0</v>
      </c>
      <c r="K120" s="208" t="s">
        <v>139</v>
      </c>
      <c r="L120" s="42"/>
      <c r="M120" s="213" t="s">
        <v>1</v>
      </c>
      <c r="N120" s="214" t="s">
        <v>43</v>
      </c>
      <c r="O120" s="78"/>
      <c r="P120" s="215">
        <f>O120*H120</f>
        <v>0</v>
      </c>
      <c r="Q120" s="215">
        <v>0</v>
      </c>
      <c r="R120" s="215">
        <f>Q120*H120</f>
        <v>0</v>
      </c>
      <c r="S120" s="215">
        <v>0</v>
      </c>
      <c r="T120" s="216">
        <f>S120*H120</f>
        <v>0</v>
      </c>
      <c r="AR120" s="16" t="s">
        <v>140</v>
      </c>
      <c r="AT120" s="16" t="s">
        <v>135</v>
      </c>
      <c r="AU120" s="16" t="s">
        <v>81</v>
      </c>
      <c r="AY120" s="16" t="s">
        <v>133</v>
      </c>
      <c r="BE120" s="217">
        <f>IF(N120="základní",J120,0)</f>
        <v>0</v>
      </c>
      <c r="BF120" s="217">
        <f>IF(N120="snížená",J120,0)</f>
        <v>0</v>
      </c>
      <c r="BG120" s="217">
        <f>IF(N120="zákl. přenesená",J120,0)</f>
        <v>0</v>
      </c>
      <c r="BH120" s="217">
        <f>IF(N120="sníž. přenesená",J120,0)</f>
        <v>0</v>
      </c>
      <c r="BI120" s="217">
        <f>IF(N120="nulová",J120,0)</f>
        <v>0</v>
      </c>
      <c r="BJ120" s="16" t="s">
        <v>79</v>
      </c>
      <c r="BK120" s="217">
        <f>ROUND(I120*H120,2)</f>
        <v>0</v>
      </c>
      <c r="BL120" s="16" t="s">
        <v>140</v>
      </c>
      <c r="BM120" s="16" t="s">
        <v>1884</v>
      </c>
    </row>
    <row r="121" s="1" customFormat="1">
      <c r="B121" s="37"/>
      <c r="C121" s="38"/>
      <c r="D121" s="218" t="s">
        <v>142</v>
      </c>
      <c r="E121" s="38"/>
      <c r="F121" s="219" t="s">
        <v>1885</v>
      </c>
      <c r="G121" s="38"/>
      <c r="H121" s="38"/>
      <c r="I121" s="131"/>
      <c r="J121" s="38"/>
      <c r="K121" s="38"/>
      <c r="L121" s="42"/>
      <c r="M121" s="263"/>
      <c r="N121" s="264"/>
      <c r="O121" s="264"/>
      <c r="P121" s="264"/>
      <c r="Q121" s="264"/>
      <c r="R121" s="264"/>
      <c r="S121" s="264"/>
      <c r="T121" s="265"/>
      <c r="AT121" s="16" t="s">
        <v>142</v>
      </c>
      <c r="AU121" s="16" t="s">
        <v>81</v>
      </c>
    </row>
    <row r="122" s="1" customFormat="1" ht="6.96" customHeight="1">
      <c r="B122" s="56"/>
      <c r="C122" s="57"/>
      <c r="D122" s="57"/>
      <c r="E122" s="57"/>
      <c r="F122" s="57"/>
      <c r="G122" s="57"/>
      <c r="H122" s="57"/>
      <c r="I122" s="155"/>
      <c r="J122" s="57"/>
      <c r="K122" s="57"/>
      <c r="L122" s="42"/>
    </row>
  </sheetData>
  <sheetProtection sheet="1" autoFilter="0" formatColumns="0" formatRows="0" objects="1" scenarios="1" spinCount="100000" saltValue="QBX+odm+fsO1JymE+Ka6o5avvDseFky9RTej9TzvEi2fZMqkxM6CkiAYKi33lwnErSkbENW10m6TRMJTnTeKFw==" hashValue="B7WMUMOMdNoqUd/VYcM77ccP1O6vvNC2DsWz3oW8pbxc4gRpw4Sc+Nh4jylf5AbE1nLVOlfEuL4ZUHK2+gPmJA==" algorithmName="SHA-512" password="CC35"/>
  <autoFilter ref="C83:K121"/>
  <mergeCells count="9">
    <mergeCell ref="E7:H7"/>
    <mergeCell ref="E9:H9"/>
    <mergeCell ref="E18:H18"/>
    <mergeCell ref="E27:H27"/>
    <mergeCell ref="E48:H48"/>
    <mergeCell ref="E50:H50"/>
    <mergeCell ref="E74:H74"/>
    <mergeCell ref="E76:H76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Roman Pešek (projekce)</dc:creator>
  <cp:lastModifiedBy>Roman Pešek (projekce)</cp:lastModifiedBy>
  <dcterms:created xsi:type="dcterms:W3CDTF">2020-01-30T13:15:41Z</dcterms:created>
  <dcterms:modified xsi:type="dcterms:W3CDTF">2020-01-30T13:15:52Z</dcterms:modified>
</cp:coreProperties>
</file>